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50_用度担当\R７年度\18財務\7薬品費\040_試薬（一般検査）\01_執行伺い\"/>
    </mc:Choice>
  </mc:AlternateContent>
  <xr:revisionPtr revIDLastSave="0" documentId="13_ncr:101_{7BDFA2D6-ABE3-4C3F-A646-C9E56F4CA8EE}" xr6:coauthVersionLast="47" xr6:coauthVersionMax="47" xr10:uidLastSave="{00000000-0000-0000-0000-000000000000}"/>
  <bookViews>
    <workbookView xWindow="-120" yWindow="-120" windowWidth="20730" windowHeight="11040" activeTab="2" xr2:uid="{55CED87A-B245-4032-BF31-B345F761AE45}"/>
  </bookViews>
  <sheets>
    <sheet name="入札書" sheetId="4" r:id="rId1"/>
    <sheet name="入札内訳" sheetId="2" r:id="rId2"/>
    <sheet name="明細書" sheetId="3" r:id="rId3"/>
  </sheets>
  <definedNames>
    <definedName name="_xlnm.Print_Area" localSheetId="0">入札書!$A$1:$G$33</definedName>
    <definedName name="_xlnm.Print_Area" localSheetId="2">明細書!$A$1:$J$169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7" i="3" l="1"/>
  <c r="P134" i="3"/>
  <c r="M134" i="3"/>
  <c r="L134" i="3"/>
  <c r="K134" i="3"/>
  <c r="J134" i="3"/>
  <c r="P135" i="3"/>
  <c r="M135" i="3"/>
  <c r="L135" i="3"/>
  <c r="K135" i="3"/>
  <c r="J135" i="3"/>
  <c r="I121" i="3"/>
  <c r="J120" i="3"/>
  <c r="K120" i="3"/>
  <c r="L120" i="3"/>
  <c r="M120" i="3"/>
  <c r="P120" i="3"/>
  <c r="I104" i="3"/>
  <c r="P74" i="3"/>
  <c r="M74" i="3"/>
  <c r="L74" i="3"/>
  <c r="K74" i="3"/>
  <c r="J74" i="3"/>
  <c r="P69" i="3"/>
  <c r="M69" i="3"/>
  <c r="L69" i="3"/>
  <c r="K69" i="3"/>
  <c r="J69" i="3"/>
  <c r="P68" i="3"/>
  <c r="M68" i="3"/>
  <c r="L68" i="3"/>
  <c r="K68" i="3"/>
  <c r="J68" i="3"/>
  <c r="P67" i="3"/>
  <c r="M67" i="3"/>
  <c r="L67" i="3"/>
  <c r="K67" i="3"/>
  <c r="J67" i="3"/>
  <c r="P57" i="3"/>
  <c r="M57" i="3"/>
  <c r="L57" i="3"/>
  <c r="K57" i="3"/>
  <c r="J57" i="3"/>
  <c r="P50" i="3"/>
  <c r="M50" i="3"/>
  <c r="L50" i="3"/>
  <c r="K50" i="3"/>
  <c r="J50" i="3"/>
  <c r="P49" i="3"/>
  <c r="M49" i="3"/>
  <c r="L49" i="3"/>
  <c r="K49" i="3"/>
  <c r="J49" i="3"/>
  <c r="P32" i="3"/>
  <c r="M32" i="3"/>
  <c r="L32" i="3"/>
  <c r="K32" i="3"/>
  <c r="J32" i="3"/>
  <c r="P31" i="3"/>
  <c r="M31" i="3"/>
  <c r="L31" i="3"/>
  <c r="K31" i="3"/>
  <c r="J31" i="3"/>
  <c r="P30" i="3"/>
  <c r="M30" i="3"/>
  <c r="L30" i="3"/>
  <c r="K30" i="3"/>
  <c r="J30" i="3"/>
  <c r="P29" i="3"/>
  <c r="M29" i="3"/>
  <c r="L29" i="3"/>
  <c r="K29" i="3"/>
  <c r="J29" i="3"/>
  <c r="P28" i="3"/>
  <c r="M28" i="3"/>
  <c r="L28" i="3"/>
  <c r="K28" i="3"/>
  <c r="J28" i="3"/>
  <c r="N135" i="3" l="1"/>
  <c r="O135" i="3" s="1"/>
  <c r="N134" i="3"/>
  <c r="O134" i="3" s="1"/>
  <c r="N120" i="3"/>
  <c r="O120" i="3" s="1"/>
  <c r="N68" i="3"/>
  <c r="O68" i="3" s="1"/>
  <c r="N74" i="3"/>
  <c r="O74" i="3" s="1"/>
  <c r="N67" i="3"/>
  <c r="O67" i="3" s="1"/>
  <c r="N69" i="3"/>
  <c r="O69" i="3" s="1"/>
  <c r="N49" i="3"/>
  <c r="O49" i="3" s="1"/>
  <c r="N57" i="3"/>
  <c r="O57" i="3" s="1"/>
  <c r="N30" i="3"/>
  <c r="O30" i="3" s="1"/>
  <c r="N32" i="3"/>
  <c r="O32" i="3" s="1"/>
  <c r="N50" i="3"/>
  <c r="O50" i="3" s="1"/>
  <c r="N31" i="3"/>
  <c r="O31" i="3" s="1"/>
  <c r="N28" i="3"/>
  <c r="O28" i="3" s="1"/>
  <c r="N29" i="3"/>
  <c r="O29" i="3" s="1"/>
  <c r="I123" i="3" l="1"/>
  <c r="K115" i="3" l="1"/>
  <c r="L115" i="3"/>
  <c r="M115" i="3"/>
  <c r="P115" i="3"/>
  <c r="J115" i="3"/>
  <c r="N115" i="3" l="1"/>
  <c r="O115" i="3" s="1"/>
  <c r="I90" i="3"/>
  <c r="I168" i="3"/>
  <c r="I94" i="3"/>
  <c r="P143" i="3" l="1"/>
  <c r="I143" i="3"/>
  <c r="P142" i="3"/>
  <c r="M142" i="3"/>
  <c r="L142" i="3"/>
  <c r="K142" i="3"/>
  <c r="J142" i="3"/>
  <c r="N142" i="3" l="1"/>
  <c r="O142" i="3" s="1"/>
  <c r="I162" i="3"/>
  <c r="P162" i="3"/>
  <c r="P161" i="3"/>
  <c r="M161" i="3"/>
  <c r="L161" i="3"/>
  <c r="K161" i="3"/>
  <c r="J161" i="3"/>
  <c r="P160" i="3"/>
  <c r="M160" i="3"/>
  <c r="L160" i="3"/>
  <c r="K160" i="3"/>
  <c r="N160" i="3" s="1"/>
  <c r="O160" i="3" s="1"/>
  <c r="J160" i="3"/>
  <c r="N161" i="3" l="1"/>
  <c r="O161" i="3" s="1"/>
  <c r="J162" i="3"/>
  <c r="K162" i="3"/>
  <c r="N162" i="3" s="1"/>
  <c r="O162" i="3" s="1"/>
  <c r="P159" i="3" l="1"/>
  <c r="I159" i="3"/>
  <c r="P147" i="3"/>
  <c r="P145" i="3"/>
  <c r="I145" i="3"/>
  <c r="P141" i="3"/>
  <c r="I141" i="3"/>
  <c r="P137" i="3"/>
  <c r="I137" i="3"/>
  <c r="P133" i="3"/>
  <c r="I133" i="3"/>
  <c r="P128" i="3"/>
  <c r="I128" i="3"/>
  <c r="P123" i="3"/>
  <c r="P121" i="3"/>
  <c r="P117" i="3"/>
  <c r="I117" i="3"/>
  <c r="P114" i="3"/>
  <c r="I114" i="3"/>
  <c r="P104" i="3"/>
  <c r="P96" i="3"/>
  <c r="I96" i="3"/>
  <c r="P94" i="3"/>
  <c r="P168" i="3"/>
  <c r="P90" i="3"/>
  <c r="P166" i="3"/>
  <c r="I166" i="3"/>
  <c r="P92" i="3"/>
  <c r="I92" i="3"/>
  <c r="P84" i="3"/>
  <c r="I84" i="3"/>
  <c r="P80" i="3"/>
  <c r="I80" i="3"/>
  <c r="P77" i="3"/>
  <c r="I77" i="3"/>
  <c r="P155" i="3"/>
  <c r="M155" i="3"/>
  <c r="L155" i="3"/>
  <c r="K155" i="3"/>
  <c r="J155" i="3"/>
  <c r="P154" i="3"/>
  <c r="M154" i="3"/>
  <c r="L154" i="3"/>
  <c r="K154" i="3"/>
  <c r="J154" i="3"/>
  <c r="P153" i="3"/>
  <c r="M153" i="3"/>
  <c r="L153" i="3"/>
  <c r="K153" i="3"/>
  <c r="J153" i="3"/>
  <c r="P152" i="3"/>
  <c r="M152" i="3"/>
  <c r="L152" i="3"/>
  <c r="K152" i="3"/>
  <c r="J152" i="3"/>
  <c r="P151" i="3"/>
  <c r="M151" i="3"/>
  <c r="L151" i="3"/>
  <c r="K151" i="3"/>
  <c r="J151" i="3"/>
  <c r="P150" i="3"/>
  <c r="M150" i="3"/>
  <c r="L150" i="3"/>
  <c r="K150" i="3"/>
  <c r="J150" i="3"/>
  <c r="P149" i="3"/>
  <c r="M149" i="3"/>
  <c r="L149" i="3"/>
  <c r="K149" i="3"/>
  <c r="J149" i="3"/>
  <c r="P148" i="3"/>
  <c r="M148" i="3"/>
  <c r="L148" i="3"/>
  <c r="K148" i="3"/>
  <c r="J148" i="3"/>
  <c r="P157" i="3"/>
  <c r="M157" i="3"/>
  <c r="L157" i="3"/>
  <c r="K157" i="3"/>
  <c r="J157" i="3"/>
  <c r="P156" i="3"/>
  <c r="M156" i="3"/>
  <c r="L156" i="3"/>
  <c r="K156" i="3"/>
  <c r="J156" i="3"/>
  <c r="P138" i="3"/>
  <c r="M138" i="3"/>
  <c r="L138" i="3"/>
  <c r="K138" i="3"/>
  <c r="J138" i="3"/>
  <c r="N149" i="3" l="1"/>
  <c r="O149" i="3" s="1"/>
  <c r="N153" i="3"/>
  <c r="O153" i="3" s="1"/>
  <c r="N157" i="3"/>
  <c r="O157" i="3" s="1"/>
  <c r="N155" i="3"/>
  <c r="O155" i="3" s="1"/>
  <c r="N151" i="3"/>
  <c r="O151" i="3" s="1"/>
  <c r="N138" i="3"/>
  <c r="O138" i="3" s="1"/>
  <c r="N156" i="3"/>
  <c r="O156" i="3" s="1"/>
  <c r="N150" i="3"/>
  <c r="O150" i="3" s="1"/>
  <c r="N152" i="3"/>
  <c r="O152" i="3" s="1"/>
  <c r="N154" i="3"/>
  <c r="O154" i="3" s="1"/>
  <c r="N148" i="3"/>
  <c r="O148" i="3" s="1"/>
  <c r="P119" i="3"/>
  <c r="M119" i="3"/>
  <c r="L119" i="3"/>
  <c r="K119" i="3"/>
  <c r="J119" i="3"/>
  <c r="P118" i="3"/>
  <c r="M118" i="3"/>
  <c r="L118" i="3"/>
  <c r="K118" i="3"/>
  <c r="J118" i="3"/>
  <c r="N119" i="3" l="1"/>
  <c r="O119" i="3" s="1"/>
  <c r="N118" i="3"/>
  <c r="O118" i="3" s="1"/>
  <c r="P164" i="3"/>
  <c r="M164" i="3"/>
  <c r="L164" i="3"/>
  <c r="K164" i="3"/>
  <c r="N164" i="3" s="1"/>
  <c r="O164" i="3" s="1"/>
  <c r="J164" i="3"/>
  <c r="P163" i="3"/>
  <c r="M163" i="3"/>
  <c r="L163" i="3"/>
  <c r="K163" i="3"/>
  <c r="J163" i="3"/>
  <c r="N163" i="3" l="1"/>
  <c r="O163" i="3" s="1"/>
  <c r="P59" i="3"/>
  <c r="I59" i="3"/>
  <c r="P56" i="3"/>
  <c r="I56" i="3"/>
  <c r="P53" i="3"/>
  <c r="I53" i="3"/>
  <c r="P47" i="3"/>
  <c r="I47" i="3"/>
  <c r="P71" i="3"/>
  <c r="M71" i="3"/>
  <c r="L71" i="3"/>
  <c r="K71" i="3"/>
  <c r="J71" i="3"/>
  <c r="P70" i="3"/>
  <c r="M70" i="3"/>
  <c r="L70" i="3"/>
  <c r="K70" i="3"/>
  <c r="J70" i="3"/>
  <c r="P66" i="3"/>
  <c r="M66" i="3"/>
  <c r="L66" i="3"/>
  <c r="K66" i="3"/>
  <c r="J66" i="3"/>
  <c r="P65" i="3"/>
  <c r="M65" i="3"/>
  <c r="L65" i="3"/>
  <c r="K65" i="3"/>
  <c r="J65" i="3"/>
  <c r="P64" i="3"/>
  <c r="M64" i="3"/>
  <c r="L64" i="3"/>
  <c r="K64" i="3"/>
  <c r="J64" i="3"/>
  <c r="P63" i="3"/>
  <c r="M63" i="3"/>
  <c r="L63" i="3"/>
  <c r="K63" i="3"/>
  <c r="J63" i="3"/>
  <c r="P75" i="3"/>
  <c r="M75" i="3"/>
  <c r="L75" i="3"/>
  <c r="K75" i="3"/>
  <c r="J75" i="3"/>
  <c r="P73" i="3"/>
  <c r="M73" i="3"/>
  <c r="L73" i="3"/>
  <c r="K73" i="3"/>
  <c r="J73" i="3"/>
  <c r="P72" i="3"/>
  <c r="M72" i="3"/>
  <c r="L72" i="3"/>
  <c r="K72" i="3"/>
  <c r="J72" i="3"/>
  <c r="P48" i="3"/>
  <c r="M48" i="3"/>
  <c r="L48" i="3"/>
  <c r="K48" i="3"/>
  <c r="J48" i="3"/>
  <c r="N64" i="3" l="1"/>
  <c r="O64" i="3" s="1"/>
  <c r="N72" i="3"/>
  <c r="O72" i="3" s="1"/>
  <c r="N75" i="3"/>
  <c r="O75" i="3" s="1"/>
  <c r="N71" i="3"/>
  <c r="O71" i="3" s="1"/>
  <c r="N66" i="3"/>
  <c r="O66" i="3" s="1"/>
  <c r="N73" i="3"/>
  <c r="O73" i="3" s="1"/>
  <c r="N65" i="3"/>
  <c r="O65" i="3" s="1"/>
  <c r="N70" i="3"/>
  <c r="O70" i="3" s="1"/>
  <c r="N48" i="3"/>
  <c r="O48" i="3" s="1"/>
  <c r="N63" i="3"/>
  <c r="O63" i="3" s="1"/>
  <c r="P41" i="3"/>
  <c r="I41" i="3"/>
  <c r="I39" i="3"/>
  <c r="P37" i="3"/>
  <c r="M37" i="3"/>
  <c r="L37" i="3"/>
  <c r="K37" i="3"/>
  <c r="J37" i="3"/>
  <c r="P35" i="3"/>
  <c r="M35" i="3"/>
  <c r="L35" i="3"/>
  <c r="K35" i="3"/>
  <c r="J35" i="3"/>
  <c r="P34" i="3"/>
  <c r="M34" i="3"/>
  <c r="L34" i="3"/>
  <c r="K34" i="3"/>
  <c r="J34" i="3"/>
  <c r="P33" i="3"/>
  <c r="M33" i="3"/>
  <c r="L33" i="3"/>
  <c r="K33" i="3"/>
  <c r="J33" i="3"/>
  <c r="P27" i="3"/>
  <c r="M27" i="3"/>
  <c r="L27" i="3"/>
  <c r="K27" i="3"/>
  <c r="J27" i="3"/>
  <c r="P26" i="3"/>
  <c r="M26" i="3"/>
  <c r="L26" i="3"/>
  <c r="K26" i="3"/>
  <c r="J26" i="3"/>
  <c r="P25" i="3"/>
  <c r="M25" i="3"/>
  <c r="L25" i="3"/>
  <c r="K25" i="3"/>
  <c r="J25" i="3"/>
  <c r="P24" i="3"/>
  <c r="M24" i="3"/>
  <c r="L24" i="3"/>
  <c r="K24" i="3"/>
  <c r="J24" i="3"/>
  <c r="P23" i="3"/>
  <c r="M23" i="3"/>
  <c r="L23" i="3"/>
  <c r="K23" i="3"/>
  <c r="J23" i="3"/>
  <c r="P22" i="3"/>
  <c r="M22" i="3"/>
  <c r="L22" i="3"/>
  <c r="K22" i="3"/>
  <c r="J22" i="3"/>
  <c r="P21" i="3"/>
  <c r="M21" i="3"/>
  <c r="L21" i="3"/>
  <c r="K21" i="3"/>
  <c r="J21" i="3"/>
  <c r="P20" i="3"/>
  <c r="M20" i="3"/>
  <c r="L20" i="3"/>
  <c r="K20" i="3"/>
  <c r="J20" i="3"/>
  <c r="P13" i="3"/>
  <c r="I1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N27" i="3" l="1"/>
  <c r="O27" i="3" s="1"/>
  <c r="N25" i="3"/>
  <c r="O25" i="3" s="1"/>
  <c r="N34" i="3"/>
  <c r="O34" i="3" s="1"/>
  <c r="N21" i="3"/>
  <c r="O21" i="3" s="1"/>
  <c r="N37" i="3"/>
  <c r="O37" i="3" s="1"/>
  <c r="N23" i="3"/>
  <c r="O23" i="3" s="1"/>
  <c r="N20" i="3"/>
  <c r="O20" i="3" s="1"/>
  <c r="N22" i="3"/>
  <c r="O22" i="3" s="1"/>
  <c r="N24" i="3"/>
  <c r="O24" i="3" s="1"/>
  <c r="N26" i="3"/>
  <c r="O26" i="3" s="1"/>
  <c r="N33" i="3"/>
  <c r="O33" i="3" s="1"/>
  <c r="N35" i="3"/>
  <c r="O35" i="3" s="1"/>
  <c r="B3" i="2"/>
  <c r="P158" i="3"/>
  <c r="M158" i="3"/>
  <c r="L158" i="3"/>
  <c r="K158" i="3"/>
  <c r="J158" i="3"/>
  <c r="P146" i="3"/>
  <c r="M146" i="3"/>
  <c r="L146" i="3"/>
  <c r="K146" i="3"/>
  <c r="J146" i="3"/>
  <c r="P144" i="3"/>
  <c r="M144" i="3"/>
  <c r="L144" i="3"/>
  <c r="K144" i="3"/>
  <c r="J144" i="3"/>
  <c r="P140" i="3"/>
  <c r="M140" i="3"/>
  <c r="L140" i="3"/>
  <c r="K140" i="3"/>
  <c r="J140" i="3"/>
  <c r="P139" i="3"/>
  <c r="M139" i="3"/>
  <c r="L139" i="3"/>
  <c r="K139" i="3"/>
  <c r="J139" i="3"/>
  <c r="P136" i="3"/>
  <c r="M136" i="3"/>
  <c r="L136" i="3"/>
  <c r="K136" i="3"/>
  <c r="J136" i="3"/>
  <c r="J137" i="3" s="1"/>
  <c r="P132" i="3"/>
  <c r="M132" i="3"/>
  <c r="L132" i="3"/>
  <c r="K132" i="3"/>
  <c r="J132" i="3"/>
  <c r="P131" i="3"/>
  <c r="M131" i="3"/>
  <c r="L131" i="3"/>
  <c r="K131" i="3"/>
  <c r="J131" i="3"/>
  <c r="P130" i="3"/>
  <c r="M130" i="3"/>
  <c r="L130" i="3"/>
  <c r="K130" i="3"/>
  <c r="J130" i="3"/>
  <c r="P129" i="3"/>
  <c r="M129" i="3"/>
  <c r="L129" i="3"/>
  <c r="K129" i="3"/>
  <c r="J129" i="3"/>
  <c r="P127" i="3"/>
  <c r="M127" i="3"/>
  <c r="L127" i="3"/>
  <c r="K127" i="3"/>
  <c r="J127" i="3"/>
  <c r="P126" i="3"/>
  <c r="M126" i="3"/>
  <c r="L126" i="3"/>
  <c r="K126" i="3"/>
  <c r="J126" i="3"/>
  <c r="P125" i="3"/>
  <c r="M125" i="3"/>
  <c r="L125" i="3"/>
  <c r="K125" i="3"/>
  <c r="J125" i="3"/>
  <c r="P124" i="3"/>
  <c r="M124" i="3"/>
  <c r="L124" i="3"/>
  <c r="K124" i="3"/>
  <c r="J124" i="3"/>
  <c r="P122" i="3"/>
  <c r="M122" i="3"/>
  <c r="L122" i="3"/>
  <c r="K122" i="3"/>
  <c r="J122" i="3"/>
  <c r="J123" i="3" s="1"/>
  <c r="P116" i="3"/>
  <c r="M116" i="3"/>
  <c r="L116" i="3"/>
  <c r="K116" i="3"/>
  <c r="J116" i="3"/>
  <c r="P113" i="3"/>
  <c r="M113" i="3"/>
  <c r="L113" i="3"/>
  <c r="K113" i="3"/>
  <c r="J113" i="3"/>
  <c r="P112" i="3"/>
  <c r="M112" i="3"/>
  <c r="L112" i="3"/>
  <c r="K112" i="3"/>
  <c r="J112" i="3"/>
  <c r="P111" i="3"/>
  <c r="M111" i="3"/>
  <c r="L111" i="3"/>
  <c r="K111" i="3"/>
  <c r="J111" i="3"/>
  <c r="P110" i="3"/>
  <c r="M110" i="3"/>
  <c r="L110" i="3"/>
  <c r="K110" i="3"/>
  <c r="J110" i="3"/>
  <c r="P109" i="3"/>
  <c r="M109" i="3"/>
  <c r="L109" i="3"/>
  <c r="K109" i="3"/>
  <c r="J109" i="3"/>
  <c r="P108" i="3"/>
  <c r="M108" i="3"/>
  <c r="L108" i="3"/>
  <c r="K108" i="3"/>
  <c r="J108" i="3"/>
  <c r="P107" i="3"/>
  <c r="M107" i="3"/>
  <c r="L107" i="3"/>
  <c r="K107" i="3"/>
  <c r="J107" i="3"/>
  <c r="P106" i="3"/>
  <c r="M106" i="3"/>
  <c r="L106" i="3"/>
  <c r="K106" i="3"/>
  <c r="J106" i="3"/>
  <c r="P105" i="3"/>
  <c r="M105" i="3"/>
  <c r="L105" i="3"/>
  <c r="K105" i="3"/>
  <c r="J105" i="3"/>
  <c r="P103" i="3"/>
  <c r="M103" i="3"/>
  <c r="L103" i="3"/>
  <c r="K103" i="3"/>
  <c r="J103" i="3"/>
  <c r="P102" i="3"/>
  <c r="M102" i="3"/>
  <c r="L102" i="3"/>
  <c r="K102" i="3"/>
  <c r="J102" i="3"/>
  <c r="P101" i="3"/>
  <c r="M101" i="3"/>
  <c r="L101" i="3"/>
  <c r="K101" i="3"/>
  <c r="J101" i="3"/>
  <c r="P100" i="3"/>
  <c r="M100" i="3"/>
  <c r="L100" i="3"/>
  <c r="K100" i="3"/>
  <c r="J100" i="3"/>
  <c r="P99" i="3"/>
  <c r="M99" i="3"/>
  <c r="L99" i="3"/>
  <c r="K99" i="3"/>
  <c r="J99" i="3"/>
  <c r="P98" i="3"/>
  <c r="M98" i="3"/>
  <c r="L98" i="3"/>
  <c r="K98" i="3"/>
  <c r="J98" i="3"/>
  <c r="P97" i="3"/>
  <c r="M97" i="3"/>
  <c r="L97" i="3"/>
  <c r="K97" i="3"/>
  <c r="J97" i="3"/>
  <c r="P95" i="3"/>
  <c r="M95" i="3"/>
  <c r="L95" i="3"/>
  <c r="K95" i="3"/>
  <c r="J95" i="3"/>
  <c r="J96" i="3" s="1"/>
  <c r="P93" i="3"/>
  <c r="M93" i="3"/>
  <c r="L93" i="3"/>
  <c r="K93" i="3"/>
  <c r="J93" i="3"/>
  <c r="P167" i="3"/>
  <c r="M167" i="3"/>
  <c r="L167" i="3"/>
  <c r="K167" i="3"/>
  <c r="J167" i="3"/>
  <c r="P89" i="3"/>
  <c r="M89" i="3"/>
  <c r="L89" i="3"/>
  <c r="K89" i="3"/>
  <c r="J89" i="3"/>
  <c r="P88" i="3"/>
  <c r="M88" i="3"/>
  <c r="L88" i="3"/>
  <c r="K88" i="3"/>
  <c r="J88" i="3"/>
  <c r="P87" i="3"/>
  <c r="M87" i="3"/>
  <c r="L87" i="3"/>
  <c r="K87" i="3"/>
  <c r="J87" i="3"/>
  <c r="P86" i="3"/>
  <c r="M86" i="3"/>
  <c r="L86" i="3"/>
  <c r="K86" i="3"/>
  <c r="J86" i="3"/>
  <c r="P85" i="3"/>
  <c r="M85" i="3"/>
  <c r="L85" i="3"/>
  <c r="K85" i="3"/>
  <c r="J85" i="3"/>
  <c r="P165" i="3"/>
  <c r="M165" i="3"/>
  <c r="L165" i="3"/>
  <c r="K165" i="3"/>
  <c r="J165" i="3"/>
  <c r="P91" i="3"/>
  <c r="M91" i="3"/>
  <c r="L91" i="3"/>
  <c r="K91" i="3"/>
  <c r="J91" i="3"/>
  <c r="P83" i="3"/>
  <c r="M83" i="3"/>
  <c r="L83" i="3"/>
  <c r="K83" i="3"/>
  <c r="J83" i="3"/>
  <c r="P82" i="3"/>
  <c r="M82" i="3"/>
  <c r="L82" i="3"/>
  <c r="K82" i="3"/>
  <c r="J82" i="3"/>
  <c r="P81" i="3"/>
  <c r="M81" i="3"/>
  <c r="L81" i="3"/>
  <c r="K81" i="3"/>
  <c r="J81" i="3"/>
  <c r="P79" i="3"/>
  <c r="M79" i="3"/>
  <c r="L79" i="3"/>
  <c r="K79" i="3"/>
  <c r="J79" i="3"/>
  <c r="P78" i="3"/>
  <c r="M78" i="3"/>
  <c r="L78" i="3"/>
  <c r="K78" i="3"/>
  <c r="J78" i="3"/>
  <c r="P76" i="3"/>
  <c r="M76" i="3"/>
  <c r="L76" i="3"/>
  <c r="K76" i="3"/>
  <c r="J76" i="3"/>
  <c r="P62" i="3"/>
  <c r="I62" i="3"/>
  <c r="P61" i="3"/>
  <c r="M61" i="3"/>
  <c r="L61" i="3"/>
  <c r="K61" i="3"/>
  <c r="J61" i="3"/>
  <c r="P60" i="3"/>
  <c r="M60" i="3"/>
  <c r="L60" i="3"/>
  <c r="K60" i="3"/>
  <c r="J60" i="3"/>
  <c r="P58" i="3"/>
  <c r="M58" i="3"/>
  <c r="L58" i="3"/>
  <c r="K58" i="3"/>
  <c r="J58" i="3"/>
  <c r="P55" i="3"/>
  <c r="M55" i="3"/>
  <c r="L55" i="3"/>
  <c r="K55" i="3"/>
  <c r="J55" i="3"/>
  <c r="P54" i="3"/>
  <c r="M54" i="3"/>
  <c r="L54" i="3"/>
  <c r="K54" i="3"/>
  <c r="J54" i="3"/>
  <c r="P52" i="3"/>
  <c r="M52" i="3"/>
  <c r="L52" i="3"/>
  <c r="K52" i="3"/>
  <c r="J52" i="3"/>
  <c r="P51" i="3"/>
  <c r="M51" i="3"/>
  <c r="L51" i="3"/>
  <c r="K51" i="3"/>
  <c r="J51" i="3"/>
  <c r="P46" i="3"/>
  <c r="M46" i="3"/>
  <c r="L46" i="3"/>
  <c r="K46" i="3"/>
  <c r="J46" i="3"/>
  <c r="P45" i="3"/>
  <c r="M45" i="3"/>
  <c r="L45" i="3"/>
  <c r="K45" i="3"/>
  <c r="J45" i="3"/>
  <c r="P44" i="3"/>
  <c r="M44" i="3"/>
  <c r="L44" i="3"/>
  <c r="K44" i="3"/>
  <c r="J44" i="3"/>
  <c r="P43" i="3"/>
  <c r="M43" i="3"/>
  <c r="L43" i="3"/>
  <c r="K43" i="3"/>
  <c r="J43" i="3"/>
  <c r="P42" i="3"/>
  <c r="M42" i="3"/>
  <c r="L42" i="3"/>
  <c r="K42" i="3"/>
  <c r="J42" i="3"/>
  <c r="P40" i="3"/>
  <c r="M40" i="3"/>
  <c r="L40" i="3"/>
  <c r="K40" i="3"/>
  <c r="J40" i="3"/>
  <c r="P39" i="3"/>
  <c r="P38" i="3"/>
  <c r="M38" i="3"/>
  <c r="L38" i="3"/>
  <c r="K38" i="3"/>
  <c r="J38" i="3"/>
  <c r="P36" i="3"/>
  <c r="M36" i="3"/>
  <c r="L36" i="3"/>
  <c r="K36" i="3"/>
  <c r="J36" i="3"/>
  <c r="P19" i="3"/>
  <c r="M19" i="3"/>
  <c r="L19" i="3"/>
  <c r="K19" i="3"/>
  <c r="J19" i="3"/>
  <c r="P18" i="3"/>
  <c r="M18" i="3"/>
  <c r="L18" i="3"/>
  <c r="K18" i="3"/>
  <c r="J18" i="3"/>
  <c r="P17" i="3"/>
  <c r="M17" i="3"/>
  <c r="L17" i="3"/>
  <c r="K17" i="3"/>
  <c r="J17" i="3"/>
  <c r="P16" i="3"/>
  <c r="M16" i="3"/>
  <c r="L16" i="3"/>
  <c r="K16" i="3"/>
  <c r="J16" i="3"/>
  <c r="P15" i="3"/>
  <c r="M15" i="3"/>
  <c r="L15" i="3"/>
  <c r="K15" i="3"/>
  <c r="J15" i="3"/>
  <c r="P14" i="3"/>
  <c r="M14" i="3"/>
  <c r="L14" i="3"/>
  <c r="K14" i="3"/>
  <c r="J14" i="3"/>
  <c r="P11" i="3"/>
  <c r="M11" i="3"/>
  <c r="L11" i="3"/>
  <c r="K11" i="3"/>
  <c r="J11" i="3"/>
  <c r="P10" i="3"/>
  <c r="M10" i="3"/>
  <c r="L10" i="3"/>
  <c r="K10" i="3"/>
  <c r="J10" i="3"/>
  <c r="P9" i="3"/>
  <c r="M9" i="3"/>
  <c r="L9" i="3"/>
  <c r="K9" i="3"/>
  <c r="J9" i="3"/>
  <c r="P8" i="3"/>
  <c r="M8" i="3"/>
  <c r="L8" i="3"/>
  <c r="K8" i="3"/>
  <c r="J8" i="3"/>
  <c r="P7" i="3"/>
  <c r="M7" i="3"/>
  <c r="L7" i="3"/>
  <c r="K7" i="3"/>
  <c r="J7" i="3"/>
  <c r="P12" i="3"/>
  <c r="M12" i="3"/>
  <c r="L12" i="3"/>
  <c r="K12" i="3"/>
  <c r="J12" i="3"/>
  <c r="P6" i="3"/>
  <c r="M6" i="3"/>
  <c r="L6" i="3"/>
  <c r="K6" i="3"/>
  <c r="J6" i="3"/>
  <c r="P5" i="3"/>
  <c r="M5" i="3"/>
  <c r="L5" i="3"/>
  <c r="K5" i="3"/>
  <c r="J5" i="3"/>
  <c r="P4" i="3"/>
  <c r="M4" i="3"/>
  <c r="L4" i="3"/>
  <c r="K4" i="3"/>
  <c r="J4" i="3"/>
  <c r="N146" i="3" l="1"/>
  <c r="O146" i="3" s="1"/>
  <c r="N158" i="3"/>
  <c r="O158" i="3" s="1"/>
  <c r="N127" i="3"/>
  <c r="O127" i="3" s="1"/>
  <c r="N130" i="3"/>
  <c r="O130" i="3" s="1"/>
  <c r="N132" i="3"/>
  <c r="O132" i="3" s="1"/>
  <c r="N125" i="3"/>
  <c r="O125" i="3" s="1"/>
  <c r="N113" i="3"/>
  <c r="O113" i="3" s="1"/>
  <c r="N103" i="3"/>
  <c r="O103" i="3" s="1"/>
  <c r="N99" i="3"/>
  <c r="O99" i="3" s="1"/>
  <c r="N101" i="3"/>
  <c r="O101" i="3" s="1"/>
  <c r="N111" i="3"/>
  <c r="O111" i="3" s="1"/>
  <c r="N107" i="3"/>
  <c r="O107" i="3" s="1"/>
  <c r="N109" i="3"/>
  <c r="O109" i="3" s="1"/>
  <c r="N79" i="3"/>
  <c r="O79" i="3" s="1"/>
  <c r="N82" i="3"/>
  <c r="O82" i="3" s="1"/>
  <c r="N60" i="3"/>
  <c r="O60" i="3" s="1"/>
  <c r="N16" i="3"/>
  <c r="O16" i="3" s="1"/>
  <c r="N46" i="3"/>
  <c r="O46" i="3" s="1"/>
  <c r="N55" i="3"/>
  <c r="O55" i="3" s="1"/>
  <c r="N52" i="3"/>
  <c r="O52" i="3" s="1"/>
  <c r="N36" i="3"/>
  <c r="O36" i="3" s="1"/>
  <c r="N44" i="3"/>
  <c r="O44" i="3" s="1"/>
  <c r="N18" i="3"/>
  <c r="O18" i="3" s="1"/>
  <c r="N14" i="3"/>
  <c r="O14" i="3" s="1"/>
  <c r="N10" i="3"/>
  <c r="O10" i="3" s="1"/>
  <c r="N8" i="3"/>
  <c r="O8" i="3" s="1"/>
  <c r="N87" i="3"/>
  <c r="O87" i="3" s="1"/>
  <c r="N89" i="3"/>
  <c r="O89" i="3" s="1"/>
  <c r="N116" i="3"/>
  <c r="O116" i="3" s="1"/>
  <c r="N106" i="3"/>
  <c r="O106" i="3" s="1"/>
  <c r="N108" i="3"/>
  <c r="O108" i="3" s="1"/>
  <c r="N110" i="3"/>
  <c r="O110" i="3" s="1"/>
  <c r="N112" i="3"/>
  <c r="O112" i="3" s="1"/>
  <c r="N140" i="3"/>
  <c r="O140" i="3" s="1"/>
  <c r="N131" i="3"/>
  <c r="O131" i="3" s="1"/>
  <c r="N126" i="3"/>
  <c r="O126" i="3" s="1"/>
  <c r="N98" i="3"/>
  <c r="O98" i="3" s="1"/>
  <c r="N100" i="3"/>
  <c r="O100" i="3" s="1"/>
  <c r="N102" i="3"/>
  <c r="O102" i="3" s="1"/>
  <c r="N86" i="3"/>
  <c r="O86" i="3" s="1"/>
  <c r="N88" i="3"/>
  <c r="O88" i="3" s="1"/>
  <c r="N165" i="3"/>
  <c r="O165" i="3" s="1"/>
  <c r="N83" i="3"/>
  <c r="O83" i="3" s="1"/>
  <c r="N61" i="3"/>
  <c r="O61" i="3" s="1"/>
  <c r="N51" i="3"/>
  <c r="O51" i="3" s="1"/>
  <c r="N43" i="3"/>
  <c r="O43" i="3" s="1"/>
  <c r="N45" i="3"/>
  <c r="O45" i="3" s="1"/>
  <c r="N9" i="3"/>
  <c r="O9" i="3" s="1"/>
  <c r="N11" i="3"/>
  <c r="O11" i="3" s="1"/>
  <c r="N15" i="3"/>
  <c r="O15" i="3" s="1"/>
  <c r="N17" i="3"/>
  <c r="O17" i="3" s="1"/>
  <c r="N19" i="3"/>
  <c r="O19" i="3" s="1"/>
  <c r="N38" i="3"/>
  <c r="O38" i="3" s="1"/>
  <c r="K166" i="3"/>
  <c r="N166" i="3" s="1"/>
  <c r="O166" i="3" s="1"/>
  <c r="C32" i="2" s="1"/>
  <c r="J114" i="3"/>
  <c r="K133" i="3"/>
  <c r="N133" i="3" s="1"/>
  <c r="O133" i="3" s="1"/>
  <c r="K159" i="3"/>
  <c r="N159" i="3" s="1"/>
  <c r="O159" i="3" s="1"/>
  <c r="N144" i="3"/>
  <c r="O144" i="3" s="1"/>
  <c r="N136" i="3"/>
  <c r="O136" i="3" s="1"/>
  <c r="K137" i="3"/>
  <c r="N137" i="3" s="1"/>
  <c r="O137" i="3" s="1"/>
  <c r="C25" i="2" s="1"/>
  <c r="N95" i="3"/>
  <c r="O95" i="3" s="1"/>
  <c r="K96" i="3"/>
  <c r="N96" i="3" s="1"/>
  <c r="O96" i="3" s="1"/>
  <c r="N139" i="3"/>
  <c r="O139" i="3" s="1"/>
  <c r="J159" i="3"/>
  <c r="N85" i="3"/>
  <c r="O85" i="3" s="1"/>
  <c r="N105" i="3"/>
  <c r="O105" i="3" s="1"/>
  <c r="K114" i="3"/>
  <c r="N114" i="3" s="1"/>
  <c r="O114" i="3" s="1"/>
  <c r="N93" i="3"/>
  <c r="O93" i="3" s="1"/>
  <c r="N122" i="3"/>
  <c r="O122" i="3" s="1"/>
  <c r="K123" i="3"/>
  <c r="N123" i="3" s="1"/>
  <c r="O123" i="3" s="1"/>
  <c r="J166" i="3"/>
  <c r="J133" i="3"/>
  <c r="K47" i="3"/>
  <c r="N47" i="3" s="1"/>
  <c r="O47" i="3" s="1"/>
  <c r="N54" i="3"/>
  <c r="O54" i="3" s="1"/>
  <c r="N58" i="3"/>
  <c r="O58" i="3" s="1"/>
  <c r="J47" i="3"/>
  <c r="C31" i="2"/>
  <c r="N42" i="3"/>
  <c r="O42" i="3" s="1"/>
  <c r="J62" i="3"/>
  <c r="N4" i="3"/>
  <c r="O4" i="3" s="1"/>
  <c r="N5" i="3"/>
  <c r="O5" i="3" s="1"/>
  <c r="N6" i="3"/>
  <c r="O6" i="3" s="1"/>
  <c r="N12" i="3"/>
  <c r="O12" i="3" s="1"/>
  <c r="N7" i="3"/>
  <c r="O7" i="3" s="1"/>
  <c r="N76" i="3"/>
  <c r="O76" i="3" s="1"/>
  <c r="N97" i="3"/>
  <c r="O97" i="3" s="1"/>
  <c r="N40" i="3"/>
  <c r="O40" i="3" s="1"/>
  <c r="K62" i="3"/>
  <c r="N62" i="3" s="1"/>
  <c r="O62" i="3" s="1"/>
  <c r="C10" i="2" s="1"/>
  <c r="N78" i="3"/>
  <c r="O78" i="3" s="1"/>
  <c r="N81" i="3"/>
  <c r="O81" i="3" s="1"/>
  <c r="N91" i="3"/>
  <c r="O91" i="3" s="1"/>
  <c r="N167" i="3"/>
  <c r="O167" i="3" s="1"/>
  <c r="N124" i="3"/>
  <c r="O124" i="3" s="1"/>
  <c r="N129" i="3"/>
  <c r="O129" i="3" s="1"/>
  <c r="C19" i="2" l="1"/>
  <c r="C17" i="2"/>
  <c r="C22" i="2"/>
  <c r="K92" i="3"/>
  <c r="N92" i="3" s="1"/>
  <c r="O92" i="3" s="1"/>
  <c r="C15" i="2" s="1"/>
  <c r="K84" i="3"/>
  <c r="N84" i="3" s="1"/>
  <c r="O84" i="3" s="1"/>
  <c r="C13" i="2" s="1"/>
  <c r="J168" i="3"/>
  <c r="J90" i="3"/>
  <c r="J94" i="3"/>
  <c r="K53" i="3"/>
  <c r="N53" i="3" s="1"/>
  <c r="O53" i="3" s="1"/>
  <c r="C7" i="2" s="1"/>
  <c r="K59" i="3"/>
  <c r="N59" i="3" s="1"/>
  <c r="O59" i="3" s="1"/>
  <c r="C9" i="2" s="1"/>
  <c r="C18" i="2"/>
  <c r="J104" i="3"/>
  <c r="K147" i="3"/>
  <c r="N147" i="3" s="1"/>
  <c r="O147" i="3" s="1"/>
  <c r="C29" i="2" s="1"/>
  <c r="J128" i="3"/>
  <c r="C30" i="2"/>
  <c r="J145" i="3"/>
  <c r="J147" i="3"/>
  <c r="J141" i="3"/>
  <c r="J143" i="3"/>
  <c r="K56" i="3"/>
  <c r="N56" i="3" s="1"/>
  <c r="O56" i="3" s="1"/>
  <c r="C8" i="2" s="1"/>
  <c r="K128" i="3"/>
  <c r="N128" i="3" s="1"/>
  <c r="O128" i="3" s="1"/>
  <c r="C23" i="2" s="1"/>
  <c r="K145" i="3"/>
  <c r="N145" i="3" s="1"/>
  <c r="O145" i="3" s="1"/>
  <c r="C28" i="2" s="1"/>
  <c r="K168" i="3"/>
  <c r="N168" i="3" s="1"/>
  <c r="O168" i="3" s="1"/>
  <c r="C33" i="2" s="1"/>
  <c r="J13" i="3"/>
  <c r="K104" i="3"/>
  <c r="N104" i="3" s="1"/>
  <c r="O104" i="3" s="1"/>
  <c r="K80" i="3"/>
  <c r="N80" i="3" s="1"/>
  <c r="O80" i="3" s="1"/>
  <c r="C12" i="2" s="1"/>
  <c r="K13" i="3"/>
  <c r="N13" i="3" s="1"/>
  <c r="O13" i="3" s="1"/>
  <c r="C3" i="2" s="1"/>
  <c r="K39" i="3"/>
  <c r="N39" i="3" s="1"/>
  <c r="O39" i="3" s="1"/>
  <c r="C4" i="2" s="1"/>
  <c r="K41" i="3"/>
  <c r="N41" i="3" s="1"/>
  <c r="O41" i="3" s="1"/>
  <c r="C5" i="2" s="1"/>
  <c r="K90" i="3"/>
  <c r="N90" i="3" s="1"/>
  <c r="O90" i="3" s="1"/>
  <c r="C14" i="2" s="1"/>
  <c r="K94" i="3"/>
  <c r="N94" i="3" s="1"/>
  <c r="O94" i="3" s="1"/>
  <c r="C16" i="2" s="1"/>
  <c r="C6" i="2"/>
  <c r="J53" i="3"/>
  <c r="C24" i="2"/>
  <c r="J121" i="3"/>
  <c r="K121" i="3"/>
  <c r="N121" i="3" s="1"/>
  <c r="O121" i="3" s="1"/>
  <c r="C21" i="2" s="1"/>
  <c r="J39" i="3"/>
  <c r="J41" i="3"/>
  <c r="K117" i="3"/>
  <c r="N117" i="3" s="1"/>
  <c r="O117" i="3" s="1"/>
  <c r="C20" i="2" s="1"/>
  <c r="J59" i="3"/>
  <c r="J56" i="3"/>
  <c r="J117" i="3"/>
  <c r="J84" i="3"/>
  <c r="J92" i="3"/>
  <c r="J77" i="3"/>
  <c r="J80" i="3"/>
  <c r="K77" i="3"/>
  <c r="N77" i="3" s="1"/>
  <c r="O77" i="3" s="1"/>
  <c r="C11" i="2" s="1"/>
  <c r="K141" i="3"/>
  <c r="N141" i="3" s="1"/>
  <c r="O141" i="3" s="1"/>
  <c r="C26" i="2" s="1"/>
  <c r="K143" i="3"/>
  <c r="N143" i="3" s="1"/>
  <c r="O143" i="3" s="1"/>
  <c r="C27" i="2" s="1"/>
  <c r="B30" i="4" l="1"/>
  <c r="D9" i="4"/>
</calcChain>
</file>

<file path=xl/sharedStrings.xml><?xml version="1.0" encoding="utf-8"?>
<sst xmlns="http://schemas.openxmlformats.org/spreadsheetml/2006/main" count="609" uniqueCount="328">
  <si>
    <t>メーカー</t>
    <phoneticPr fontId="3"/>
  </si>
  <si>
    <t>入札金額</t>
    <rPh sb="0" eb="2">
      <t>ニュウサツ</t>
    </rPh>
    <rPh sb="2" eb="4">
      <t>キンガク</t>
    </rPh>
    <phoneticPr fontId="3"/>
  </si>
  <si>
    <t>見積
連番</t>
    <rPh sb="0" eb="2">
      <t>ミツモリ</t>
    </rPh>
    <rPh sb="3" eb="5">
      <t>レンバン</t>
    </rPh>
    <phoneticPr fontId="9"/>
  </si>
  <si>
    <t>項番</t>
    <rPh sb="0" eb="2">
      <t>コウバン</t>
    </rPh>
    <phoneticPr fontId="9"/>
  </si>
  <si>
    <t>品名</t>
  </si>
  <si>
    <t>見積単価
（税別）</t>
    <phoneticPr fontId="9"/>
  </si>
  <si>
    <t>見積金額
（税別）
〔自動計算〕</t>
    <phoneticPr fontId="9"/>
  </si>
  <si>
    <t>見積単価が
空欄でない</t>
    <phoneticPr fontId="9"/>
  </si>
  <si>
    <t>見積単価が
1円以上</t>
    <rPh sb="0" eb="2">
      <t>ミツ</t>
    </rPh>
    <rPh sb="2" eb="4">
      <t>タンカ</t>
    </rPh>
    <rPh sb="7" eb="8">
      <t>エン</t>
    </rPh>
    <rPh sb="8" eb="10">
      <t>イジョウ</t>
    </rPh>
    <phoneticPr fontId="9"/>
  </si>
  <si>
    <t>見積単価が
整数</t>
    <rPh sb="0" eb="2">
      <t>ミツ</t>
    </rPh>
    <rPh sb="2" eb="4">
      <t>タンカ</t>
    </rPh>
    <rPh sb="6" eb="8">
      <t>セイスウ</t>
    </rPh>
    <phoneticPr fontId="9"/>
  </si>
  <si>
    <t>エラーメッセージ
（エラーがないことを確認してください）</t>
    <phoneticPr fontId="9"/>
  </si>
  <si>
    <t>エラー
カウント</t>
    <phoneticPr fontId="9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</si>
  <si>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9"/>
  </si>
  <si>
    <t>別紙　入札内訳</t>
    <rPh sb="0" eb="2">
      <t>ベッシ</t>
    </rPh>
    <rPh sb="3" eb="5">
      <t>ニュウサツ</t>
    </rPh>
    <rPh sb="5" eb="7">
      <t>ウチワケ</t>
    </rPh>
    <phoneticPr fontId="3"/>
  </si>
  <si>
    <t>札番</t>
    <rPh sb="0" eb="1">
      <t>フダ</t>
    </rPh>
    <rPh sb="1" eb="2">
      <t>バン</t>
    </rPh>
    <phoneticPr fontId="9"/>
  </si>
  <si>
    <t>日本ベクトン</t>
    <rPh sb="0" eb="2">
      <t>ニホン</t>
    </rPh>
    <phoneticPr fontId="2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</si>
  <si>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9"/>
  </si>
  <si>
    <t>札番</t>
    <rPh sb="0" eb="1">
      <t>フダ</t>
    </rPh>
    <rPh sb="1" eb="2">
      <t>バン</t>
    </rPh>
    <phoneticPr fontId="3"/>
  </si>
  <si>
    <t>規格</t>
    <rPh sb="0" eb="2">
      <t>キカク</t>
    </rPh>
    <phoneticPr fontId="2"/>
  </si>
  <si>
    <t>メーカー名</t>
    <rPh sb="4" eb="5">
      <t>メイ</t>
    </rPh>
    <phoneticPr fontId="2"/>
  </si>
  <si>
    <t>入数</t>
    <rPh sb="0" eb="1">
      <t>イ</t>
    </rPh>
    <rPh sb="1" eb="2">
      <t>カズ</t>
    </rPh>
    <phoneticPr fontId="2"/>
  </si>
  <si>
    <t>単位</t>
    <rPh sb="0" eb="2">
      <t>タンイ</t>
    </rPh>
    <phoneticPr fontId="2"/>
  </si>
  <si>
    <t>BBL MGIT 960専用サプリメントN</t>
    <rPh sb="12" eb="14">
      <t>センヨウ</t>
    </rPh>
    <phoneticPr fontId="2"/>
  </si>
  <si>
    <t>入／箱</t>
    <rPh sb="0" eb="1">
      <t>イ</t>
    </rPh>
    <rPh sb="2" eb="3">
      <t>ハコ</t>
    </rPh>
    <phoneticPr fontId="2"/>
  </si>
  <si>
    <t>245122　100本</t>
    <rPh sb="10" eb="11">
      <t>ホン</t>
    </rPh>
    <phoneticPr fontId="2"/>
  </si>
  <si>
    <t>年間
予定
数量</t>
    <rPh sb="0" eb="2">
      <t>ネンカン</t>
    </rPh>
    <phoneticPr fontId="9"/>
  </si>
  <si>
    <t>センシディスク（各種）</t>
    <rPh sb="8" eb="10">
      <t>カクシュ</t>
    </rPh>
    <phoneticPr fontId="2"/>
  </si>
  <si>
    <t>231650　50枚</t>
    <rPh sb="9" eb="10">
      <t>マイ</t>
    </rPh>
    <phoneticPr fontId="2"/>
  </si>
  <si>
    <t>バイオビュー ABDカセット オート用</t>
    <rPh sb="18" eb="19">
      <t>ヨウ</t>
    </rPh>
    <phoneticPr fontId="2"/>
  </si>
  <si>
    <t>バイオビュー ABD確認用カセット</t>
    <rPh sb="10" eb="13">
      <t>カクニンヨウ</t>
    </rPh>
    <phoneticPr fontId="2"/>
  </si>
  <si>
    <t>抗E血清</t>
    <rPh sb="0" eb="1">
      <t>コウ</t>
    </rPh>
    <rPh sb="2" eb="4">
      <t>ケッセイ</t>
    </rPh>
    <phoneticPr fontId="2"/>
  </si>
  <si>
    <t>抗c血清 オーソバイオクローン抗c</t>
    <rPh sb="0" eb="1">
      <t>コウ</t>
    </rPh>
    <rPh sb="2" eb="4">
      <t>ケッセイ</t>
    </rPh>
    <rPh sb="15" eb="16">
      <t>コウ</t>
    </rPh>
    <phoneticPr fontId="2"/>
  </si>
  <si>
    <t>オーソ バイオクローン抗D</t>
    <rPh sb="11" eb="12">
      <t>コウ</t>
    </rPh>
    <phoneticPr fontId="2"/>
  </si>
  <si>
    <t>オーソ 抗Xga血清</t>
    <rPh sb="4" eb="5">
      <t>コウ</t>
    </rPh>
    <rPh sb="8" eb="10">
      <t>ケッセイ</t>
    </rPh>
    <phoneticPr fontId="2"/>
  </si>
  <si>
    <t>抗C3B、C3Dバイオクローン</t>
    <rPh sb="0" eb="1">
      <t>コウ</t>
    </rPh>
    <phoneticPr fontId="2"/>
  </si>
  <si>
    <t>オーソ バイオクローン抗Jka</t>
    <rPh sb="11" eb="12">
      <t>コウ</t>
    </rPh>
    <phoneticPr fontId="2"/>
  </si>
  <si>
    <t>オーソ バイオクローン抗Jkb</t>
    <rPh sb="11" eb="12">
      <t>コウ</t>
    </rPh>
    <phoneticPr fontId="2"/>
  </si>
  <si>
    <t>オーソ バイオクローン抗s</t>
    <rPh sb="11" eb="12">
      <t>コウ</t>
    </rPh>
    <phoneticPr fontId="2"/>
  </si>
  <si>
    <t>オーソ 抗Hレクチン</t>
    <rPh sb="4" eb="5">
      <t>コウ</t>
    </rPh>
    <phoneticPr fontId="2"/>
  </si>
  <si>
    <t>OV 希釈トレイ</t>
    <rPh sb="3" eb="5">
      <t>キシャク</t>
    </rPh>
    <phoneticPr fontId="2"/>
  </si>
  <si>
    <t>抗A1レクチン</t>
    <rPh sb="0" eb="1">
      <t>コウ</t>
    </rPh>
    <phoneticPr fontId="2"/>
  </si>
  <si>
    <t>抗FYB（抗ダフィB）血清</t>
    <rPh sb="0" eb="1">
      <t>コウ</t>
    </rPh>
    <rPh sb="5" eb="6">
      <t>コウ</t>
    </rPh>
    <rPh sb="11" eb="13">
      <t>ケッセイ</t>
    </rPh>
    <phoneticPr fontId="2"/>
  </si>
  <si>
    <t>ルイス型物質</t>
    <rPh sb="3" eb="4">
      <t>ガタ</t>
    </rPh>
    <rPh sb="4" eb="6">
      <t>ブッシツ</t>
    </rPh>
    <phoneticPr fontId="2"/>
  </si>
  <si>
    <t>106852　100枚</t>
    <rPh sb="10" eb="11">
      <t>マイ</t>
    </rPh>
    <phoneticPr fontId="2"/>
  </si>
  <si>
    <t>714726　180個</t>
    <rPh sb="10" eb="11">
      <t>コ</t>
    </rPh>
    <phoneticPr fontId="2"/>
  </si>
  <si>
    <t>714733　250個</t>
    <rPh sb="10" eb="11">
      <t>コ</t>
    </rPh>
    <phoneticPr fontId="2"/>
  </si>
  <si>
    <t>714696　500個</t>
    <rPh sb="10" eb="11">
      <t>コ</t>
    </rPh>
    <phoneticPr fontId="2"/>
  </si>
  <si>
    <t>極東製薬</t>
    <rPh sb="0" eb="2">
      <t>キョクトウ</t>
    </rPh>
    <rPh sb="2" eb="4">
      <t>セイヤク</t>
    </rPh>
    <phoneticPr fontId="2"/>
  </si>
  <si>
    <t>積水メディカル</t>
    <rPh sb="0" eb="2">
      <t>セキスイ</t>
    </rPh>
    <phoneticPr fontId="2"/>
  </si>
  <si>
    <t>ガンマクローン抗IgG</t>
    <rPh sb="7" eb="8">
      <t>コウ</t>
    </rPh>
    <phoneticPr fontId="2"/>
  </si>
  <si>
    <t>ガンマクローン抗A</t>
    <rPh sb="7" eb="8">
      <t>コウ</t>
    </rPh>
    <phoneticPr fontId="2"/>
  </si>
  <si>
    <t>ガンマクローン抗B</t>
    <rPh sb="7" eb="8">
      <t>コウ</t>
    </rPh>
    <phoneticPr fontId="2"/>
  </si>
  <si>
    <t>植毛綿棒 鼻腔用</t>
    <rPh sb="0" eb="2">
      <t>ショクモウ</t>
    </rPh>
    <rPh sb="2" eb="4">
      <t>メンボウ</t>
    </rPh>
    <rPh sb="5" eb="7">
      <t>ビクウ</t>
    </rPh>
    <rPh sb="7" eb="8">
      <t>ヨウ</t>
    </rPh>
    <phoneticPr fontId="2"/>
  </si>
  <si>
    <t>抗Dモノクロ「三光」</t>
    <rPh sb="0" eb="1">
      <t>コウ</t>
    </rPh>
    <rPh sb="7" eb="9">
      <t>サンコウ</t>
    </rPh>
    <phoneticPr fontId="2"/>
  </si>
  <si>
    <t>ニッスイプレート XM-カンジダ寒天培地 10枚</t>
    <rPh sb="16" eb="18">
      <t>カンテン</t>
    </rPh>
    <rPh sb="18" eb="20">
      <t>バイチ</t>
    </rPh>
    <rPh sb="23" eb="24">
      <t>マイ</t>
    </rPh>
    <phoneticPr fontId="2"/>
  </si>
  <si>
    <t>BINAX NOW 肺炎球菌</t>
    <rPh sb="10" eb="12">
      <t>ハイエン</t>
    </rPh>
    <rPh sb="12" eb="14">
      <t>キュウキン</t>
    </rPh>
    <phoneticPr fontId="2"/>
  </si>
  <si>
    <t>バイテック2 GN同定カード</t>
    <rPh sb="9" eb="11">
      <t>ドウテイ</t>
    </rPh>
    <phoneticPr fontId="2"/>
  </si>
  <si>
    <t>バイテック2 GP同定カード</t>
    <rPh sb="9" eb="11">
      <t>ドウテイ</t>
    </rPh>
    <phoneticPr fontId="2"/>
  </si>
  <si>
    <t>バイテック2 感受性カード AST-N229</t>
    <rPh sb="7" eb="10">
      <t>カンジュセイ</t>
    </rPh>
    <phoneticPr fontId="2"/>
  </si>
  <si>
    <t>バイテック2 感受性カード AST-ST03</t>
    <rPh sb="7" eb="10">
      <t>カンジュセイ</t>
    </rPh>
    <phoneticPr fontId="2"/>
  </si>
  <si>
    <t>バイテック2 感受性カード ATS-YS08</t>
    <rPh sb="7" eb="10">
      <t>カンジュセイ</t>
    </rPh>
    <phoneticPr fontId="2"/>
  </si>
  <si>
    <t>バイテック2 酵母様真菌同定カード YST</t>
    <rPh sb="7" eb="9">
      <t>コウボ</t>
    </rPh>
    <rPh sb="9" eb="10">
      <t>サマ</t>
    </rPh>
    <rPh sb="10" eb="12">
      <t>シンキン</t>
    </rPh>
    <rPh sb="12" eb="14">
      <t>ドウテイ</t>
    </rPh>
    <phoneticPr fontId="2"/>
  </si>
  <si>
    <t>バイテック2 NH同定カード</t>
    <rPh sb="9" eb="11">
      <t>ドウテイ</t>
    </rPh>
    <phoneticPr fontId="2"/>
  </si>
  <si>
    <t>バイテック2 ANC同定カード</t>
    <rPh sb="10" eb="12">
      <t>ドウテイ</t>
    </rPh>
    <phoneticPr fontId="2"/>
  </si>
  <si>
    <t>内蔵プリンタペーパー</t>
    <rPh sb="0" eb="2">
      <t>ナイゾウ</t>
    </rPh>
    <phoneticPr fontId="2"/>
  </si>
  <si>
    <t>ナノピア用ジゴキシンキャリブレーターキット</t>
    <rPh sb="4" eb="5">
      <t>ヨウ</t>
    </rPh>
    <phoneticPr fontId="2"/>
  </si>
  <si>
    <t>ドライケムスライドNH3WⅡ</t>
    <phoneticPr fontId="2"/>
  </si>
  <si>
    <t>乾熱滅菌済アルミキャップ</t>
    <rPh sb="0" eb="2">
      <t>カンネツ</t>
    </rPh>
    <rPh sb="2" eb="4">
      <t>メッキン</t>
    </rPh>
    <rPh sb="4" eb="5">
      <t>ズ</t>
    </rPh>
    <phoneticPr fontId="2"/>
  </si>
  <si>
    <t>ベノジェクトⅡ真空採血管ヘパリンナトリウム</t>
    <rPh sb="7" eb="9">
      <t>シンクウ</t>
    </rPh>
    <rPh sb="9" eb="12">
      <t>サイケツカン</t>
    </rPh>
    <phoneticPr fontId="2"/>
  </si>
  <si>
    <t>Alinity highsensitiveトロポニン Ist キャリ6濃度</t>
    <rPh sb="35" eb="37">
      <t>ノウド</t>
    </rPh>
    <phoneticPr fontId="2"/>
  </si>
  <si>
    <t>Alinity highsensitiveトロポニン Ist コント3濃度</t>
    <rPh sb="35" eb="37">
      <t>ノウド</t>
    </rPh>
    <phoneticPr fontId="2"/>
  </si>
  <si>
    <t>抗核酸菌前処理液</t>
    <rPh sb="0" eb="1">
      <t>コウ</t>
    </rPh>
    <rPh sb="1" eb="3">
      <t>カクサン</t>
    </rPh>
    <rPh sb="3" eb="4">
      <t>キン</t>
    </rPh>
    <rPh sb="4" eb="5">
      <t>マエ</t>
    </rPh>
    <rPh sb="5" eb="7">
      <t>ショリ</t>
    </rPh>
    <rPh sb="7" eb="8">
      <t>エキ</t>
    </rPh>
    <phoneticPr fontId="2"/>
  </si>
  <si>
    <t>ダコ Envision FREX 洗浄液（20x）</t>
    <rPh sb="17" eb="19">
      <t>センジョウ</t>
    </rPh>
    <rPh sb="19" eb="20">
      <t>エキ</t>
    </rPh>
    <phoneticPr fontId="2"/>
  </si>
  <si>
    <t>Ampdirect2019-nCo V2検出キット</t>
    <rPh sb="20" eb="22">
      <t>ケンシュツ</t>
    </rPh>
    <phoneticPr fontId="2"/>
  </si>
  <si>
    <t>媒染剤アザン・マッソン染色</t>
    <rPh sb="0" eb="2">
      <t>バイセン</t>
    </rPh>
    <rPh sb="2" eb="3">
      <t>ザイ</t>
    </rPh>
    <rPh sb="11" eb="13">
      <t>センショク</t>
    </rPh>
    <phoneticPr fontId="2"/>
  </si>
  <si>
    <t>アルシャンブルー液 細胞診用（山本法）</t>
    <rPh sb="8" eb="9">
      <t>エキ</t>
    </rPh>
    <rPh sb="10" eb="12">
      <t>サイボウ</t>
    </rPh>
    <rPh sb="13" eb="14">
      <t>ヨウ</t>
    </rPh>
    <rPh sb="15" eb="17">
      <t>ヤマモト</t>
    </rPh>
    <rPh sb="17" eb="18">
      <t>ホウ</t>
    </rPh>
    <phoneticPr fontId="2"/>
  </si>
  <si>
    <t>アルシャンブルー液 PH2.5（組織用）</t>
    <rPh sb="8" eb="9">
      <t>エキ</t>
    </rPh>
    <rPh sb="16" eb="19">
      <t>ソシキヨウ</t>
    </rPh>
    <phoneticPr fontId="2"/>
  </si>
  <si>
    <t>滅菌綿棒チューブ 10本包装</t>
    <rPh sb="0" eb="2">
      <t>メッキン</t>
    </rPh>
    <rPh sb="2" eb="4">
      <t>メンボウ</t>
    </rPh>
    <rPh sb="11" eb="12">
      <t>ホン</t>
    </rPh>
    <rPh sb="12" eb="14">
      <t>ホウソウ</t>
    </rPh>
    <phoneticPr fontId="2"/>
  </si>
  <si>
    <t>滅菌綿棒チューブ イエロー</t>
    <rPh sb="0" eb="2">
      <t>メッキン</t>
    </rPh>
    <rPh sb="2" eb="4">
      <t>メンボウ</t>
    </rPh>
    <phoneticPr fontId="2"/>
  </si>
  <si>
    <t>10%中性緩衝ホルマリン</t>
    <rPh sb="3" eb="5">
      <t>チュウセイ</t>
    </rPh>
    <rPh sb="5" eb="7">
      <t>カンショウ</t>
    </rPh>
    <phoneticPr fontId="2"/>
  </si>
  <si>
    <t>ホルムアルデヒド液</t>
    <rPh sb="8" eb="9">
      <t>エキ</t>
    </rPh>
    <phoneticPr fontId="2"/>
  </si>
  <si>
    <t>RL1200s 試薬カートリッジ</t>
    <rPh sb="8" eb="10">
      <t>シヤク</t>
    </rPh>
    <phoneticPr fontId="2"/>
  </si>
  <si>
    <t>RL1200s 洗浄カートリッジ</t>
    <rPh sb="8" eb="10">
      <t>センジョウ</t>
    </rPh>
    <phoneticPr fontId="2"/>
  </si>
  <si>
    <t>ラクテート電極</t>
    <rPh sb="5" eb="7">
      <t>デンキョク</t>
    </rPh>
    <phoneticPr fontId="2"/>
  </si>
  <si>
    <t>除タンパク</t>
    <rPh sb="0" eb="1">
      <t>ジョ</t>
    </rPh>
    <phoneticPr fontId="2"/>
  </si>
  <si>
    <t>コンディショニング液</t>
    <rPh sb="9" eb="10">
      <t>エキ</t>
    </rPh>
    <phoneticPr fontId="2"/>
  </si>
  <si>
    <t>pH電極（RL1200s用）</t>
    <rPh sb="2" eb="4">
      <t>デンキョク</t>
    </rPh>
    <rPh sb="12" eb="13">
      <t>ヨウ</t>
    </rPh>
    <phoneticPr fontId="2"/>
  </si>
  <si>
    <t>pH電極用電解液（RL1200s用）</t>
    <rPh sb="2" eb="5">
      <t>デンキョクヨウ</t>
    </rPh>
    <rPh sb="5" eb="8">
      <t>デンカイエキ</t>
    </rPh>
    <rPh sb="16" eb="17">
      <t>ヨウ</t>
    </rPh>
    <phoneticPr fontId="2"/>
  </si>
  <si>
    <t>Na+/K+/Ca++/Cl-電解液（RL1200s用）</t>
    <rPh sb="15" eb="18">
      <t>デンカイエキ</t>
    </rPh>
    <rPh sb="26" eb="27">
      <t>ヨウ</t>
    </rPh>
    <phoneticPr fontId="2"/>
  </si>
  <si>
    <t>内部比較電極液（4モルKCl）</t>
    <rPh sb="0" eb="2">
      <t>ナイブ</t>
    </rPh>
    <rPh sb="2" eb="4">
      <t>ヒカク</t>
    </rPh>
    <rPh sb="4" eb="6">
      <t>デンキョク</t>
    </rPh>
    <rPh sb="6" eb="7">
      <t>エキ</t>
    </rPh>
    <phoneticPr fontId="2"/>
  </si>
  <si>
    <t>案林製薬</t>
    <rPh sb="0" eb="1">
      <t>アン</t>
    </rPh>
    <rPh sb="1" eb="2">
      <t>リン</t>
    </rPh>
    <rPh sb="2" eb="4">
      <t>セイヤク</t>
    </rPh>
    <phoneticPr fontId="2"/>
  </si>
  <si>
    <t>富士フイルム</t>
    <rPh sb="0" eb="2">
      <t>フジ</t>
    </rPh>
    <phoneticPr fontId="2"/>
  </si>
  <si>
    <t>富士フイルム和光純薬</t>
    <rPh sb="0" eb="2">
      <t>フジ</t>
    </rPh>
    <rPh sb="6" eb="8">
      <t>ワコウ</t>
    </rPh>
    <rPh sb="8" eb="10">
      <t>ジュンヤク</t>
    </rPh>
    <phoneticPr fontId="2"/>
  </si>
  <si>
    <t>日水製薬（島津製）</t>
    <rPh sb="0" eb="1">
      <t>ニチ</t>
    </rPh>
    <rPh sb="1" eb="2">
      <t>ミズ</t>
    </rPh>
    <rPh sb="2" eb="4">
      <t>セイヤク</t>
    </rPh>
    <rPh sb="5" eb="7">
      <t>シマヅ</t>
    </rPh>
    <rPh sb="7" eb="8">
      <t>セイ</t>
    </rPh>
    <phoneticPr fontId="2"/>
  </si>
  <si>
    <t>武藤化学</t>
    <rPh sb="0" eb="2">
      <t>ムトウ</t>
    </rPh>
    <rPh sb="2" eb="4">
      <t>カガク</t>
    </rPh>
    <phoneticPr fontId="2"/>
  </si>
  <si>
    <t>アジア器材</t>
    <rPh sb="3" eb="5">
      <t>キザイ</t>
    </rPh>
    <phoneticPr fontId="2"/>
  </si>
  <si>
    <t>家田化学薬品</t>
    <rPh sb="0" eb="2">
      <t>イエダ</t>
    </rPh>
    <rPh sb="2" eb="4">
      <t>カガク</t>
    </rPh>
    <rPh sb="4" eb="6">
      <t>ヤクヒン</t>
    </rPh>
    <phoneticPr fontId="2"/>
  </si>
  <si>
    <t>20回</t>
    <rPh sb="2" eb="3">
      <t>カイ</t>
    </rPh>
    <phoneticPr fontId="2"/>
  </si>
  <si>
    <t>100本</t>
    <rPh sb="3" eb="4">
      <t>ホン</t>
    </rPh>
    <phoneticPr fontId="2"/>
  </si>
  <si>
    <t>21341　20枚入り</t>
    <rPh sb="8" eb="10">
      <t>マイイ</t>
    </rPh>
    <phoneticPr fontId="2"/>
  </si>
  <si>
    <t>21342　20枚入り</t>
    <rPh sb="8" eb="10">
      <t>マイイ</t>
    </rPh>
    <phoneticPr fontId="2"/>
  </si>
  <si>
    <t>413146　20枚入り</t>
    <rPh sb="9" eb="10">
      <t>マイ</t>
    </rPh>
    <rPh sb="10" eb="11">
      <t>イ</t>
    </rPh>
    <phoneticPr fontId="2"/>
  </si>
  <si>
    <t>421040　20枚入り</t>
    <rPh sb="9" eb="11">
      <t>マイイ</t>
    </rPh>
    <phoneticPr fontId="2"/>
  </si>
  <si>
    <t>420739　20枚入り</t>
    <rPh sb="9" eb="11">
      <t>マイイ</t>
    </rPh>
    <phoneticPr fontId="2"/>
  </si>
  <si>
    <t>21343　20枚入り</t>
    <rPh sb="8" eb="10">
      <t>マイイ</t>
    </rPh>
    <phoneticPr fontId="2"/>
  </si>
  <si>
    <t>21346　20枚入り</t>
    <rPh sb="8" eb="10">
      <t>マイイ</t>
    </rPh>
    <phoneticPr fontId="2"/>
  </si>
  <si>
    <t>21347　20枚入り</t>
    <rPh sb="8" eb="10">
      <t>マイイ</t>
    </rPh>
    <phoneticPr fontId="2"/>
  </si>
  <si>
    <t>32600　25回</t>
    <rPh sb="8" eb="9">
      <t>カイ</t>
    </rPh>
    <phoneticPr fontId="2"/>
  </si>
  <si>
    <t>60回</t>
    <rPh sb="2" eb="3">
      <t>カイ</t>
    </rPh>
    <phoneticPr fontId="2"/>
  </si>
  <si>
    <t>IL26315089　1個/箱</t>
    <rPh sb="12" eb="13">
      <t>コ</t>
    </rPh>
    <rPh sb="14" eb="15">
      <t>ハコ</t>
    </rPh>
    <phoneticPr fontId="2"/>
  </si>
  <si>
    <t>IL26345089　1個/箱</t>
    <rPh sb="12" eb="13">
      <t>コ</t>
    </rPh>
    <rPh sb="14" eb="15">
      <t>ハコ</t>
    </rPh>
    <phoneticPr fontId="2"/>
  </si>
  <si>
    <t>5巻</t>
    <rPh sb="1" eb="2">
      <t>マキ</t>
    </rPh>
    <phoneticPr fontId="2"/>
  </si>
  <si>
    <t>550291　50枚</t>
    <rPh sb="9" eb="10">
      <t>マイ</t>
    </rPh>
    <phoneticPr fontId="2"/>
  </si>
  <si>
    <t>458-01201　100本</t>
    <rPh sb="13" eb="14">
      <t>ホン</t>
    </rPh>
    <phoneticPr fontId="2"/>
  </si>
  <si>
    <t>408-02301　24回用</t>
    <rPh sb="12" eb="13">
      <t>カイ</t>
    </rPh>
    <rPh sb="13" eb="14">
      <t>ヨウ</t>
    </rPh>
    <phoneticPr fontId="2"/>
  </si>
  <si>
    <t>S5000C-10　1000本</t>
    <rPh sb="14" eb="15">
      <t>ホン</t>
    </rPh>
    <phoneticPr fontId="2"/>
  </si>
  <si>
    <t>特級　18kg</t>
    <rPh sb="0" eb="2">
      <t>トッキュウ</t>
    </rPh>
    <phoneticPr fontId="2"/>
  </si>
  <si>
    <t>1個</t>
    <rPh sb="1" eb="2">
      <t>コ</t>
    </rPh>
    <phoneticPr fontId="2"/>
  </si>
  <si>
    <t>2個</t>
    <rPh sb="1" eb="2">
      <t>コ</t>
    </rPh>
    <phoneticPr fontId="2"/>
  </si>
  <si>
    <t>入／本</t>
    <rPh sb="0" eb="1">
      <t>イ</t>
    </rPh>
    <rPh sb="2" eb="3">
      <t>ホン</t>
    </rPh>
    <phoneticPr fontId="2"/>
  </si>
  <si>
    <t>ナノピア用バンコマイシンキャリブレーター</t>
    <rPh sb="4" eb="5">
      <t>ヨウ</t>
    </rPh>
    <phoneticPr fontId="2"/>
  </si>
  <si>
    <t>オーソ 抗D血清</t>
    <rPh sb="4" eb="5">
      <t>コウ</t>
    </rPh>
    <rPh sb="6" eb="8">
      <t>ケッセイ</t>
    </rPh>
    <phoneticPr fontId="2"/>
  </si>
  <si>
    <t>オーソ バイオビュー抗IgGカセット</t>
    <rPh sb="10" eb="11">
      <t>コウ</t>
    </rPh>
    <phoneticPr fontId="2"/>
  </si>
  <si>
    <t>オーソ バイオクローン抗C</t>
    <rPh sb="11" eb="12">
      <t>コウ</t>
    </rPh>
    <phoneticPr fontId="2"/>
  </si>
  <si>
    <t>オーソ バイオクローン抗e</t>
    <rPh sb="11" eb="12">
      <t>コウ</t>
    </rPh>
    <phoneticPr fontId="2"/>
  </si>
  <si>
    <t>IMMUNO AGカートリッジ COVID-19/Flu</t>
  </si>
  <si>
    <t>ニプロ スポンジスワブ TYPE S</t>
  </si>
  <si>
    <t>F10%中性緩衝ホルマリン</t>
    <rPh sb="4" eb="6">
      <t>チュウセイ</t>
    </rPh>
    <rPh sb="6" eb="8">
      <t>カンショウ</t>
    </rPh>
    <phoneticPr fontId="2"/>
  </si>
  <si>
    <t>ユーアイ化成</t>
    <rPh sb="4" eb="6">
      <t>カセイ</t>
    </rPh>
    <phoneticPr fontId="2"/>
  </si>
  <si>
    <t>ホワイト15</t>
  </si>
  <si>
    <t>1kg×8</t>
  </si>
  <si>
    <t>ミュータスワコー MTB/MAI試薬カートリッジ</t>
    <rPh sb="16" eb="18">
      <t>シヤク</t>
    </rPh>
    <phoneticPr fontId="2"/>
  </si>
  <si>
    <r>
      <t>245124　6本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2種</t>
    </r>
    <rPh sb="8" eb="9">
      <t>ホン</t>
    </rPh>
    <rPh sb="11" eb="12">
      <t>シュ</t>
    </rPh>
    <phoneticPr fontId="2"/>
  </si>
  <si>
    <r>
      <t>503450　90回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2カセット</t>
    </r>
    <rPh sb="9" eb="10">
      <t>カイ</t>
    </rPh>
    <phoneticPr fontId="2"/>
  </si>
  <si>
    <r>
      <t>487354　1ml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6濃度</t>
    </r>
    <rPh sb="12" eb="14">
      <t>ノウド</t>
    </rPh>
    <phoneticPr fontId="2"/>
  </si>
  <si>
    <r>
      <t>484988　90回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2カセット</t>
    </r>
    <rPh sb="9" eb="10">
      <t>カイ</t>
    </rPh>
    <phoneticPr fontId="2"/>
  </si>
  <si>
    <r>
      <t>478802　5ml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1濃度　2ml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5濃度</t>
    </r>
    <rPh sb="12" eb="14">
      <t>ノウド</t>
    </rPh>
    <rPh sb="20" eb="22">
      <t>ノウド</t>
    </rPh>
    <phoneticPr fontId="2"/>
  </si>
  <si>
    <r>
      <t>529306　2濃度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6本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3ml</t>
    </r>
    <rPh sb="8" eb="10">
      <t>ノウド</t>
    </rPh>
    <rPh sb="12" eb="13">
      <t>ホン</t>
    </rPh>
    <phoneticPr fontId="2"/>
  </si>
  <si>
    <r>
      <rPr>
        <sz val="10"/>
        <color theme="1"/>
        <rFont val="Calibri"/>
        <family val="3"/>
        <charset val="161"/>
      </rPr>
      <t>β</t>
    </r>
    <r>
      <rPr>
        <sz val="10"/>
        <color theme="1"/>
        <rFont val="HGｺﾞｼｯｸM"/>
        <family val="3"/>
        <charset val="128"/>
      </rPr>
      <t>グルカンテスト検体前処理液</t>
    </r>
    <rPh sb="8" eb="10">
      <t>ケンタイ</t>
    </rPh>
    <rPh sb="10" eb="11">
      <t>マエ</t>
    </rPh>
    <rPh sb="11" eb="13">
      <t>ショリ</t>
    </rPh>
    <rPh sb="13" eb="14">
      <t>エキ</t>
    </rPh>
    <phoneticPr fontId="2"/>
  </si>
  <si>
    <r>
      <t>Alinity ProGRPキャリブ 3ml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6濃度</t>
    </r>
    <rPh sb="24" eb="26">
      <t>ノウド</t>
    </rPh>
    <phoneticPr fontId="2"/>
  </si>
  <si>
    <r>
      <t>Alinity ProGRPコントロール 8ml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3濃度</t>
    </r>
    <rPh sb="26" eb="28">
      <t>ノウド</t>
    </rPh>
    <phoneticPr fontId="2"/>
  </si>
  <si>
    <r>
      <t>Alinity ProGRP 100回用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2組</t>
    </r>
    <rPh sb="18" eb="19">
      <t>カイ</t>
    </rPh>
    <rPh sb="19" eb="20">
      <t>ヨウ</t>
    </rPh>
    <rPh sb="22" eb="23">
      <t>クミ</t>
    </rPh>
    <phoneticPr fontId="2"/>
  </si>
  <si>
    <r>
      <t>Alinity SCCキャリブレーター 3ml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6濃度</t>
    </r>
    <rPh sb="25" eb="27">
      <t>ノウド</t>
    </rPh>
    <phoneticPr fontId="2"/>
  </si>
  <si>
    <r>
      <t>Alinity SCCコントロール 8ml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3濃度</t>
    </r>
    <rPh sb="23" eb="25">
      <t>ノウド</t>
    </rPh>
    <phoneticPr fontId="2"/>
  </si>
  <si>
    <r>
      <t>Alinity SCC 100回用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2組</t>
    </r>
    <rPh sb="15" eb="16">
      <t>カイ</t>
    </rPh>
    <rPh sb="16" eb="17">
      <t>ヨウ</t>
    </rPh>
    <rPh sb="19" eb="20">
      <t>クミ</t>
    </rPh>
    <phoneticPr fontId="2"/>
  </si>
  <si>
    <r>
      <t>Alinity highsensitiveトロポニン Ist 100回用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2組</t>
    </r>
    <rPh sb="34" eb="35">
      <t>カイ</t>
    </rPh>
    <rPh sb="35" eb="36">
      <t>ヨウ</t>
    </rPh>
    <rPh sb="38" eb="39">
      <t>クミ</t>
    </rPh>
    <phoneticPr fontId="2"/>
  </si>
  <si>
    <r>
      <t>S5001C-10　10本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100</t>
    </r>
    <rPh sb="12" eb="13">
      <t>ホン</t>
    </rPh>
    <phoneticPr fontId="2"/>
  </si>
  <si>
    <t>滅菌PP凍結チューブ キャップ付き</t>
    <rPh sb="0" eb="2">
      <t>メッキン</t>
    </rPh>
    <rPh sb="4" eb="6">
      <t>トウケツ</t>
    </rPh>
    <rPh sb="15" eb="16">
      <t>ツ</t>
    </rPh>
    <phoneticPr fontId="2"/>
  </si>
  <si>
    <r>
      <t>2463C000B-10　50本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20</t>
    </r>
    <rPh sb="15" eb="16">
      <t>ホン</t>
    </rPh>
    <phoneticPr fontId="2"/>
  </si>
  <si>
    <r>
      <t>2ml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10個</t>
    </r>
    <rPh sb="6" eb="7">
      <t>コ</t>
    </rPh>
    <phoneticPr fontId="2"/>
  </si>
  <si>
    <r>
      <t>2ml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5個</t>
    </r>
    <rPh sb="5" eb="6">
      <t>コ</t>
    </rPh>
    <phoneticPr fontId="2"/>
  </si>
  <si>
    <r>
      <t>3ml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3個</t>
    </r>
    <rPh sb="5" eb="6">
      <t>コ</t>
    </rPh>
    <phoneticPr fontId="2"/>
  </si>
  <si>
    <r>
      <t>5ml</t>
    </r>
    <r>
      <rPr>
        <sz val="10"/>
        <color theme="1"/>
        <rFont val="Calibri"/>
        <family val="3"/>
      </rPr>
      <t>×</t>
    </r>
    <r>
      <rPr>
        <sz val="10"/>
        <color theme="1"/>
        <rFont val="HGｺﾞｼｯｸM"/>
        <family val="3"/>
        <charset val="128"/>
      </rPr>
      <t>4個</t>
    </r>
    <rPh sb="5" eb="6">
      <t>コ</t>
    </rPh>
    <phoneticPr fontId="2"/>
  </si>
  <si>
    <t>入　札　書</t>
    <rPh sb="0" eb="1">
      <t>ニュウ</t>
    </rPh>
    <rPh sb="2" eb="3">
      <t>サツ</t>
    </rPh>
    <rPh sb="4" eb="5">
      <t>ショ</t>
    </rPh>
    <phoneticPr fontId="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</si>
  <si>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3"/>
  </si>
  <si>
    <t>（宛先）</t>
    <rPh sb="1" eb="3">
      <t>アテサキ</t>
    </rPh>
    <phoneticPr fontId="3"/>
  </si>
  <si>
    <t>　地方独立行政法人埼玉県立病院機構</t>
    <rPh sb="1" eb="3">
      <t>チホウ</t>
    </rPh>
    <rPh sb="3" eb="5">
      <t>ドクリツ</t>
    </rPh>
    <rPh sb="5" eb="7">
      <t>ギョウセイ</t>
    </rPh>
    <rPh sb="7" eb="9">
      <t>ホウジン</t>
    </rPh>
    <rPh sb="9" eb="11">
      <t>サイタマ</t>
    </rPh>
    <rPh sb="11" eb="13">
      <t>ケンリツ</t>
    </rPh>
    <rPh sb="13" eb="15">
      <t>ビョウイン</t>
    </rPh>
    <rPh sb="15" eb="17">
      <t>キコウ</t>
    </rPh>
    <phoneticPr fontId="3"/>
  </si>
  <si>
    <t>　　埼玉県立循環器・呼吸器病センター病院長</t>
    <rPh sb="2" eb="4">
      <t>サイタマ</t>
    </rPh>
    <rPh sb="4" eb="6">
      <t>ケンリツ</t>
    </rPh>
    <rPh sb="6" eb="9">
      <t>ジュンカンキ</t>
    </rPh>
    <rPh sb="10" eb="14">
      <t>コキュウキビョウ</t>
    </rPh>
    <rPh sb="18" eb="21">
      <t>ビョウインチョウ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</si>
  <si>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</si>
  <si>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</si>
  <si>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3"/>
  </si>
  <si>
    <t>上記代理人氏名</t>
    <rPh sb="0" eb="2">
      <t>ジョウキ</t>
    </rPh>
    <rPh sb="2" eb="5">
      <t>ダイリニン</t>
    </rPh>
    <rPh sb="5" eb="7">
      <t>シメイ</t>
    </rPh>
    <phoneticPr fontId="3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</si>
  <si>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3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</si>
  <si>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3"/>
  </si>
  <si>
    <t>記</t>
    <rPh sb="0" eb="1">
      <t>キ</t>
    </rPh>
    <phoneticPr fontId="3"/>
  </si>
  <si>
    <t>調達案件名</t>
    <rPh sb="0" eb="2">
      <t>チョウタツ</t>
    </rPh>
    <rPh sb="2" eb="4">
      <t>アンケン</t>
    </rPh>
    <rPh sb="4" eb="5">
      <t>メイ</t>
    </rPh>
    <phoneticPr fontId="3"/>
  </si>
  <si>
    <t>公告年月日</t>
    <rPh sb="0" eb="2">
      <t>コウコク</t>
    </rPh>
    <rPh sb="2" eb="5">
      <t>ネンガッピ</t>
    </rPh>
    <phoneticPr fontId="3"/>
  </si>
  <si>
    <t>納入期間</t>
    <rPh sb="0" eb="2">
      <t>ノウニュウ</t>
    </rPh>
    <rPh sb="2" eb="4">
      <t>キカン</t>
    </rPh>
    <phoneticPr fontId="3"/>
  </si>
  <si>
    <t>納入場所</t>
    <rPh sb="0" eb="2">
      <t>ノウニュウ</t>
    </rPh>
    <rPh sb="2" eb="4">
      <t>バショ</t>
    </rPh>
    <phoneticPr fontId="3"/>
  </si>
  <si>
    <t>埼玉県立循環器・呼吸器病センター</t>
    <phoneticPr fontId="2"/>
  </si>
  <si>
    <t>入札金額</t>
    <rPh sb="0" eb="2">
      <t>ニュウサツ</t>
    </rPh>
    <rPh sb="2" eb="3">
      <t>キン</t>
    </rPh>
    <rPh sb="3" eb="4">
      <t>ガク</t>
    </rPh>
    <phoneticPr fontId="3"/>
  </si>
  <si>
    <t>別紙入札内訳のとおり</t>
    <rPh sb="0" eb="2">
      <t>ベッシ</t>
    </rPh>
    <rPh sb="2" eb="4">
      <t>ニュウサツ</t>
    </rPh>
    <rPh sb="4" eb="6">
      <t>ウチワケ</t>
    </rPh>
    <phoneticPr fontId="3"/>
  </si>
  <si>
    <t>くじ番号</t>
    <rPh sb="2" eb="4">
      <t>バンゴウ</t>
    </rPh>
    <phoneticPr fontId="3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</si>
  <si>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3"/>
  </si>
  <si>
    <t>様式第４号</t>
    <rPh sb="0" eb="2">
      <t>ヨウシキ</t>
    </rPh>
    <rPh sb="2" eb="3">
      <t>ダイ</t>
    </rPh>
    <rPh sb="4" eb="5">
      <t>ゴウ</t>
    </rPh>
    <phoneticPr fontId="2"/>
  </si>
  <si>
    <t>令和７年度検査試薬等の単価契約</t>
    <rPh sb="0" eb="2">
      <t>レイワ</t>
    </rPh>
    <rPh sb="3" eb="5">
      <t>ネンド</t>
    </rPh>
    <rPh sb="5" eb="7">
      <t>ケンサ</t>
    </rPh>
    <rPh sb="7" eb="9">
      <t>シヤク</t>
    </rPh>
    <rPh sb="9" eb="10">
      <t>ナド</t>
    </rPh>
    <rPh sb="11" eb="13">
      <t>タンカ</t>
    </rPh>
    <rPh sb="13" eb="15">
      <t>ケイヤク</t>
    </rPh>
    <phoneticPr fontId="2"/>
  </si>
  <si>
    <t>令和７年３月１２日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</si>
  <si>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令和７年４月１日から令和８年３月３１日まで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2"/>
  </si>
  <si>
    <t>BBL MGIT TUBES 7ML（N）</t>
  </si>
  <si>
    <t>セフィナーゼ</t>
  </si>
  <si>
    <t>ｻﾌﾞﾛ-ﾃﾞｷｽﾄﾛ-ｽCG寒天培地</t>
  </si>
  <si>
    <t>251359 20枚</t>
  </si>
  <si>
    <t>ｻﾌﾞﾛ-ﾃﾞｷｽﾄﾛ-ｽ寒天培地</t>
  </si>
  <si>
    <t>251180 20枚</t>
  </si>
  <si>
    <t>ﾄﾘﾌﾟﾁｹ-ｽｿｲⅡ羊血液寒天</t>
  </si>
  <si>
    <t>251239 20枚</t>
  </si>
  <si>
    <t>ﾍﾓﾌｨﾙｽID 4分画培地</t>
  </si>
  <si>
    <t>251142 10枚</t>
  </si>
  <si>
    <t>ﾐｭ-ﾗ-ﾋﾝﾄﾝⅡ寒天培地</t>
  </si>
  <si>
    <t>251177 20枚</t>
  </si>
  <si>
    <t>オーソ・ダイア</t>
  </si>
  <si>
    <t>121104　10ml</t>
  </si>
  <si>
    <t>180019　20カセット</t>
  </si>
  <si>
    <t>183003　20カセット</t>
  </si>
  <si>
    <t>180026　20カセット</t>
  </si>
  <si>
    <t>125102　5ml</t>
  </si>
  <si>
    <t>124105　5ml</t>
  </si>
  <si>
    <t>123108　5ml</t>
  </si>
  <si>
    <t>126109　5ml</t>
  </si>
  <si>
    <t>グリーンウームス</t>
  </si>
  <si>
    <t>142000　10ml</t>
  </si>
  <si>
    <t>121005　10ml</t>
  </si>
  <si>
    <t>164521　1ml</t>
  </si>
  <si>
    <t>オーソ バイオビュー ニュートラル カセット</t>
  </si>
  <si>
    <t>184000　20カセット</t>
  </si>
  <si>
    <t>144103　3ml</t>
  </si>
  <si>
    <t>163210　3ml</t>
  </si>
  <si>
    <t>163319　3ml</t>
  </si>
  <si>
    <t>163715　2ml</t>
  </si>
  <si>
    <t>116025　2ml</t>
  </si>
  <si>
    <t>OV 7%BSA</t>
  </si>
  <si>
    <t>199219　10ml×6</t>
  </si>
  <si>
    <t>OV E-cap（10ml）</t>
  </si>
  <si>
    <t>OV E-cap（3ml）</t>
  </si>
  <si>
    <t>115011　2ml</t>
  </si>
  <si>
    <t>163104　3ml</t>
  </si>
  <si>
    <t>166211　3ml</t>
  </si>
  <si>
    <t>バイオビューDAT/IDATカセット</t>
  </si>
  <si>
    <t>187100　10カセット</t>
  </si>
  <si>
    <t>アークレイ</t>
  </si>
  <si>
    <t>ユリフレットS 11UA</t>
  </si>
  <si>
    <t>イムコア</t>
  </si>
  <si>
    <t>BB-4092　10ml×1</t>
  </si>
  <si>
    <t>BB-4102　10ml×1</t>
  </si>
  <si>
    <t>BB-4132　10ml×1</t>
  </si>
  <si>
    <t>BB-7865 EGAキット</t>
  </si>
  <si>
    <t>W.A.R.M</t>
  </si>
  <si>
    <t>5ml×2</t>
  </si>
  <si>
    <t>キャピリア TB-Neo</t>
  </si>
  <si>
    <t>100テスト</t>
  </si>
  <si>
    <t>アネロパウチ嫌気</t>
    <rPh sb="6" eb="8">
      <t>ケンキ</t>
    </rPh>
    <phoneticPr fontId="2"/>
  </si>
  <si>
    <t>50回</t>
    <rPh sb="2" eb="3">
      <t>カイ</t>
    </rPh>
    <phoneticPr fontId="2"/>
  </si>
  <si>
    <t>ｽﾌﾟﾀｻﾞｲﾑ</t>
  </si>
  <si>
    <t>15200 10本</t>
  </si>
  <si>
    <t>ﾌﾞﾙｾﾗHK寒天培地 RS</t>
  </si>
  <si>
    <t>06620 20枚</t>
  </si>
  <si>
    <t>SD201　10ml</t>
  </si>
  <si>
    <t>ガルザーブAB</t>
  </si>
  <si>
    <t>SD301　10テスト</t>
  </si>
  <si>
    <t>島津ダイアグノスティクス</t>
    <rPh sb="0" eb="2">
      <t>シマヅ</t>
    </rPh>
    <phoneticPr fontId="2"/>
  </si>
  <si>
    <t>アキュレートX-MRSA寒天培地　10枚</t>
    <rPh sb="12" eb="16">
      <t>カンテンバイチ</t>
    </rPh>
    <rPh sb="19" eb="20">
      <t>マイ</t>
    </rPh>
    <phoneticPr fontId="2"/>
  </si>
  <si>
    <t>アボット ダイアグノスティックス</t>
  </si>
  <si>
    <t>リボテストレジオネラ</t>
  </si>
  <si>
    <t>B852-012J　12テスト</t>
  </si>
  <si>
    <t>B710-012J　12テスト</t>
  </si>
  <si>
    <t>ビオメリュージャパン</t>
  </si>
  <si>
    <t>ラピッドID32ストレップアピ</t>
  </si>
  <si>
    <t>バイテック2 感受性カード AST-P669</t>
    <rPh sb="7" eb="10">
      <t>カンジュセイ</t>
    </rPh>
    <phoneticPr fontId="2"/>
  </si>
  <si>
    <t>20枚入り</t>
    <rPh sb="2" eb="4">
      <t>マイイ</t>
    </rPh>
    <phoneticPr fontId="2"/>
  </si>
  <si>
    <t>BIOFIRE血液培養ﾊﾟﾈﾙ2</t>
  </si>
  <si>
    <t>RFIT-ASY-0147 30ﾃｽﾄ</t>
  </si>
  <si>
    <t>FILMARRAY 呼吸器ﾊﾟﾈﾙ2.1</t>
  </si>
  <si>
    <t>423742 30ﾃｽﾄ</t>
  </si>
  <si>
    <t>FA PLUS培養ﾎﾞﾄﾙ(好気)</t>
  </si>
  <si>
    <t>410851 30MLX100本</t>
  </si>
  <si>
    <t>FN PLUS培養ﾎﾞﾄﾙ(嫌気)</t>
  </si>
  <si>
    <t>410852 40MLX100本</t>
  </si>
  <si>
    <t>バイオラッド</t>
  </si>
  <si>
    <t>PASTOREX スタッフプラス</t>
  </si>
  <si>
    <t>PASTOREX ストレップ</t>
  </si>
  <si>
    <t>40042　60テスト</t>
  </si>
  <si>
    <t>アイエルジャパン</t>
  </si>
  <si>
    <t>GEM プレミア3500 IQM BG/Hct/BE/G/L150T</t>
  </si>
  <si>
    <t>GEM プレミア3500 IQM BG/Hct/BE/G/L450T</t>
  </si>
  <si>
    <t>ナノピア TDMバンコマイシン</t>
  </si>
  <si>
    <t>ナノピア TDMジゴキシン</t>
  </si>
  <si>
    <t>オートノルム・ファルマカリキッド</t>
  </si>
  <si>
    <t>ミルトン</t>
  </si>
  <si>
    <t>1000ml</t>
  </si>
  <si>
    <t>BCチップワコーEXT</t>
  </si>
  <si>
    <t>10×10</t>
  </si>
  <si>
    <t>LALコントロールワコー</t>
  </si>
  <si>
    <t>βグルカンテストワコー</t>
  </si>
  <si>
    <t>0.9ml×50</t>
  </si>
  <si>
    <t>3ml×100</t>
  </si>
  <si>
    <t>BCチップワコー 1000-R</t>
  </si>
  <si>
    <t>アボット ジャパン</t>
  </si>
  <si>
    <t>9P32-CAL-01</t>
  </si>
  <si>
    <t>9P32-CNT-01</t>
  </si>
  <si>
    <t>9P32-02-01</t>
  </si>
  <si>
    <t>9P33-CAL-01</t>
  </si>
  <si>
    <t>9P33-CNT-01</t>
  </si>
  <si>
    <t>9P33-02-01</t>
  </si>
  <si>
    <t>8P13-02-01</t>
  </si>
  <si>
    <t>8P13-CAL-01</t>
  </si>
  <si>
    <t>8P13-CNT-01</t>
  </si>
  <si>
    <t>アジレントテクノロジー</t>
  </si>
  <si>
    <t>ダコ PD-L1 IHC 22C3 pharmDX「ダコ」</t>
  </si>
  <si>
    <t>SK00621-5J</t>
  </si>
  <si>
    <t>K800721-2</t>
  </si>
  <si>
    <t>Envision FREX TRSLow</t>
  </si>
  <si>
    <t>K8005　30ml×3</t>
  </si>
  <si>
    <t>07999</t>
  </si>
  <si>
    <t>バーミー M1</t>
  </si>
  <si>
    <t>41411　400ml</t>
  </si>
  <si>
    <t>バーミー M2</t>
  </si>
  <si>
    <t>41421　400ml</t>
  </si>
  <si>
    <t>バーミー M3</t>
  </si>
  <si>
    <t>41431　400ml</t>
  </si>
  <si>
    <t>バーミー M4</t>
  </si>
  <si>
    <t>41441　400ml</t>
  </si>
  <si>
    <t>500ml</t>
  </si>
  <si>
    <t>35057　8ml×100</t>
  </si>
  <si>
    <t>スギヤマゲン</t>
  </si>
  <si>
    <t>スナップアンドダイジェスト75ｍL</t>
  </si>
  <si>
    <t>10本</t>
    <rPh sb="2" eb="3">
      <t>ホン</t>
    </rPh>
    <phoneticPr fontId="2"/>
  </si>
  <si>
    <t>スナップアンドダイジェスト150ｍL</t>
  </si>
  <si>
    <t>アネロパック嫌気</t>
    <rPh sb="6" eb="8">
      <t>ケンキ</t>
    </rPh>
    <phoneticPr fontId="2"/>
  </si>
  <si>
    <t>A-03 50個</t>
  </si>
  <si>
    <t>FBL200RA0-01　20L</t>
  </si>
  <si>
    <t>あしかメディ</t>
  </si>
  <si>
    <t>プラビーズカラム</t>
  </si>
  <si>
    <t>110038S　30カラム</t>
  </si>
  <si>
    <t>シーメンス</t>
  </si>
  <si>
    <t>入／箱</t>
  </si>
  <si>
    <t>AQCカートリッジ</t>
  </si>
  <si>
    <t>RL1200s CO-ox サンプルチャンバー</t>
  </si>
  <si>
    <t>コージンバイオ</t>
  </si>
  <si>
    <t>ｵ-ﾗﾐﾝ･ﾛ-ﾀﾞﾐﾝ染色液</t>
  </si>
  <si>
    <t>56230 500ML</t>
  </si>
  <si>
    <t>対比染色液</t>
  </si>
  <si>
    <t>56240 500ML</t>
  </si>
  <si>
    <t>脱色液</t>
  </si>
  <si>
    <t>56250 500ML</t>
  </si>
  <si>
    <t>ミズホメディー</t>
  </si>
  <si>
    <t>ｸｲｯｸﾁｪｲｻ- CD GDH/TOX</t>
  </si>
  <si>
    <t>68500 10回用</t>
  </si>
  <si>
    <t>令和7年度検査試薬等の単価契約　明細書</t>
    <rPh sb="0" eb="2">
      <t>レイワ</t>
    </rPh>
    <rPh sb="3" eb="5">
      <t>ネンド</t>
    </rPh>
    <rPh sb="5" eb="7">
      <t>ケンサ</t>
    </rPh>
    <rPh sb="7" eb="9">
      <t>シヤク</t>
    </rPh>
    <rPh sb="9" eb="10">
      <t>トウ</t>
    </rPh>
    <rPh sb="11" eb="13">
      <t>タンカ</t>
    </rPh>
    <rPh sb="13" eb="15">
      <t>ケイヤク</t>
    </rPh>
    <rPh sb="16" eb="19">
      <t>メイサイショ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</si>
</sst>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;[Red]\-#,##0"/>
    <numFmt numFmtId="177" formatCode="#,##0\);[Red]\-#,##0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0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Calibri"/>
      <family val="3"/>
    </font>
    <font>
      <sz val="10"/>
      <color theme="1"/>
      <name val="HGｺﾞｼｯｸM"/>
      <family val="3"/>
      <charset val="161"/>
    </font>
    <font>
      <sz val="10"/>
      <color theme="1"/>
      <name val="Calibri"/>
      <family val="3"/>
      <charset val="161"/>
    </font>
    <font>
      <sz val="14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8" fillId="0" borderId="0"/>
  </cellStyleXfs>
  <cellXfs count="7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176" fontId="5" fillId="0" borderId="2" xfId="3" applyNumberFormat="1" applyFont="1" applyBorder="1" applyAlignment="1">
      <alignment vertical="center" shrinkToFit="1"/>
    </xf>
    <xf numFmtId="38" fontId="6" fillId="0" borderId="0" xfId="1" applyFont="1" applyFill="1" applyAlignment="1" applyProtection="1">
      <alignment vertical="center" shrinkToFit="1"/>
    </xf>
    <xf numFmtId="38" fontId="6" fillId="2" borderId="3" xfId="1" applyFont="1" applyFill="1" applyBorder="1" applyAlignment="1" applyProtection="1">
      <alignment vertical="center" shrinkToFit="1"/>
    </xf>
    <xf numFmtId="176" fontId="4" fillId="0" borderId="0" xfId="0" applyNumberFormat="1" applyFont="1">
      <alignment vertical="center"/>
    </xf>
    <xf numFmtId="38" fontId="11" fillId="3" borderId="3" xfId="1" applyFont="1" applyFill="1" applyBorder="1" applyAlignment="1" applyProtection="1">
      <alignment horizontal="center" vertical="center" wrapText="1"/>
    </xf>
    <xf numFmtId="38" fontId="11" fillId="3" borderId="3" xfId="1" applyFont="1" applyFill="1" applyBorder="1" applyAlignment="1" applyProtection="1">
      <alignment vertical="center" shrinkToFit="1"/>
    </xf>
    <xf numFmtId="38" fontId="11" fillId="4" borderId="3" xfId="1" applyFont="1" applyFill="1" applyBorder="1" applyProtection="1">
      <alignment vertical="center"/>
      <protection locked="0"/>
    </xf>
    <xf numFmtId="38" fontId="11" fillId="2" borderId="3" xfId="1" applyFont="1" applyFill="1" applyBorder="1" applyAlignment="1" applyProtection="1">
      <alignment vertical="center" shrinkToFit="1"/>
    </xf>
    <xf numFmtId="0" fontId="7" fillId="0" borderId="0" xfId="0" applyFont="1" applyAlignment="1">
      <alignment horizontal="right" vertical="center" shrinkToFi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58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center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right"/>
    </xf>
    <xf numFmtId="177" fontId="21" fillId="0" borderId="0" xfId="2" applyNumberFormat="1" applyFont="1" applyAlignment="1" applyProtection="1"/>
    <xf numFmtId="0" fontId="5" fillId="0" borderId="0" xfId="0" applyFont="1" applyAlignment="1">
      <alignment horizontal="right" vertical="center" indent="1"/>
    </xf>
    <xf numFmtId="0" fontId="16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shrinkToFit="1"/>
    </xf>
    <xf numFmtId="38" fontId="6" fillId="2" borderId="3" xfId="1" applyFont="1" applyFill="1" applyBorder="1" applyAlignment="1" applyProtection="1">
      <alignment horizontal="center" vertical="center"/>
    </xf>
    <xf numFmtId="38" fontId="6" fillId="2" borderId="3" xfId="1" applyFont="1" applyFill="1" applyBorder="1" applyProtection="1">
      <alignment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shrinkToFit="1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38" fontId="6" fillId="0" borderId="0" xfId="1" applyFont="1" applyFill="1" applyProtection="1">
      <alignment vertical="center"/>
    </xf>
    <xf numFmtId="0" fontId="6" fillId="0" borderId="0" xfId="0" applyFont="1" applyAlignment="1">
      <alignment horizontal="center" vertical="center"/>
    </xf>
    <xf numFmtId="38" fontId="11" fillId="0" borderId="3" xfId="1" applyFont="1" applyFill="1" applyBorder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horizontal="left" vertical="center" shrinkToFit="1"/>
    </xf>
    <xf numFmtId="0" fontId="11" fillId="0" borderId="3" xfId="0" applyFont="1" applyBorder="1" applyAlignment="1">
      <alignment horizontal="center" vertical="center" shrinkToFit="1"/>
    </xf>
    <xf numFmtId="0" fontId="11" fillId="2" borderId="3" xfId="0" applyFont="1" applyFill="1" applyBorder="1" applyAlignment="1">
      <alignment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shrinkToFit="1"/>
    </xf>
    <xf numFmtId="38" fontId="11" fillId="2" borderId="3" xfId="1" applyFont="1" applyFill="1" applyBorder="1" applyAlignment="1" applyProtection="1">
      <alignment horizontal="center" vertical="center"/>
    </xf>
    <xf numFmtId="38" fontId="11" fillId="2" borderId="3" xfId="1" applyFont="1" applyFill="1" applyBorder="1" applyProtection="1">
      <alignment vertical="center"/>
    </xf>
    <xf numFmtId="0" fontId="11" fillId="0" borderId="3" xfId="0" quotePrefix="1" applyFont="1" applyBorder="1" applyAlignment="1">
      <alignment horizontal="left" vertical="center" shrinkToFit="1"/>
    </xf>
    <xf numFmtId="0" fontId="13" fillId="0" borderId="3" xfId="0" applyFont="1" applyBorder="1" applyAlignment="1">
      <alignment vertical="center" shrinkToFit="1"/>
    </xf>
    <xf numFmtId="38" fontId="11" fillId="4" borderId="3" xfId="1" applyFont="1" applyFill="1" applyBorder="1" applyAlignment="1" applyProtection="1">
      <alignment horizontal="center" vertical="center" wrapText="1" shrinkToFit="1"/>
    </xf>
    <xf numFmtId="38" fontId="11" fillId="2" borderId="3" xfId="1" applyFont="1" applyFill="1" applyBorder="1" applyAlignment="1" applyProtection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left" vertical="center" shrinkToFit="1"/>
      <protection locked="0"/>
    </xf>
    <xf numFmtId="0" fontId="15" fillId="0" borderId="0" xfId="0" applyFont="1" applyAlignment="1">
      <alignment horizontal="center" vertical="center"/>
    </xf>
    <xf numFmtId="49" fontId="5" fillId="0" borderId="0" xfId="0" applyNumberFormat="1" applyFont="1" applyAlignment="1" applyProtection="1">
      <alignment horizontal="right" vertical="center" indent="1"/>
      <protection locked="0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 applyProtection="1">
      <alignment horizontal="left" vertical="center" shrinkToFit="1"/>
      <protection locked="0"/>
    </xf>
    <xf numFmtId="49" fontId="19" fillId="0" borderId="1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176" fontId="18" fillId="0" borderId="0" xfId="0" applyNumberFormat="1" applyFont="1" applyAlignment="1">
      <alignment horizontal="right" vertical="center"/>
    </xf>
  </cellXfs>
  <cellStyles count="5">
    <cellStyle name="桁区切り" xfId="1" builtinId="6"/>
    <cellStyle name="桁区切り 10" xfId="2" xr:uid="{990EDA50-CCB2-4F9E-B7A5-52F7E1D4B495}"/>
    <cellStyle name="桁区切り 13" xfId="3" xr:uid="{93241714-8CFA-4482-80A4-E061AFBB1898}"/>
    <cellStyle name="標準" xfId="0" builtinId="0"/>
    <cellStyle name="標準 2" xfId="4" xr:uid="{F0B306EE-5EC3-4634-BCA2-39445B10ACFE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1038225</xdr:colOff>
      <xdr:row>10</xdr:row>
      <xdr:rowOff>238125</xdr:rowOff>
    </xdr:from>
    <xdr:to>
      <xdr:col>6</xdr:col>
      <xdr:colOff>1323975</xdr:colOff>
      <xdr:row>11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87CDC7-BA75-4E28-8EC8-CF179639F1E6}"/>
            </a:ext>
          </a:extLst>
        </xdr:cNvPr>
        <xdr:cNvSpPr txBox="1"/>
      </xdr:nvSpPr>
      <xdr:spPr>
        <a:xfrm>
          <a:off x="5943600" y="2600325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1047750</xdr:colOff>
      <xdr:row>12</xdr:row>
      <xdr:rowOff>152400</xdr:rowOff>
    </xdr:from>
    <xdr:to>
      <xdr:col>6</xdr:col>
      <xdr:colOff>1333500</xdr:colOff>
      <xdr:row>13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B113A4E-3320-4E51-B4FD-2EBF8328520F}"/>
            </a:ext>
          </a:extLst>
        </xdr:cNvPr>
        <xdr:cNvSpPr txBox="1"/>
      </xdr:nvSpPr>
      <xdr:spPr>
        <a:xfrm>
          <a:off x="5953125" y="3009900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142875</xdr:colOff>
      <xdr:row>28</xdr:row>
      <xdr:rowOff>123825</xdr:rowOff>
    </xdr:from>
    <xdr:to>
      <xdr:col>6</xdr:col>
      <xdr:colOff>1381125</xdr:colOff>
      <xdr:row>30</xdr:row>
      <xdr:rowOff>123825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CF2DBFD8-A4BF-4530-9F5B-A5292CC33FDF}"/>
            </a:ext>
          </a:extLst>
        </xdr:cNvPr>
        <xdr:cNvSpPr/>
      </xdr:nvSpPr>
      <xdr:spPr>
        <a:xfrm>
          <a:off x="3429000" y="6810375"/>
          <a:ext cx="2857500" cy="49530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82C6D-683A-448B-8F6C-8B94E29D9115}">
  <dimension ref="A1:G33"/>
  <sheetViews>
    <sheetView view="pageBreakPreview" topLeftCell="A14" zoomScaleNormal="100" zoomScaleSheetLayoutView="100" workbookViewId="0">
      <selection activeCell="C22" sqref="C22"/>
    </sheetView>
  </sheetViews>
  <sheetFormatPr defaultRowHeight="23.25" customHeight="1" x14ac:dyDescent="0.15"/>
  <cols>
    <col min="1" max="1" width="11.25" style="1" customWidth="1"/>
    <col min="2" max="6" width="10.625" style="1" customWidth="1"/>
    <col min="7" max="7" width="20.625" style="1" customWidth="1"/>
    <col min="8" max="16384" width="9" style="1"/>
  </cols>
  <sheetData>
    <row r="1" spans="1:7" ht="23.25" customHeight="1" x14ac:dyDescent="0.15">
      <c r="A1" s="1" t="s">
        <v>174</v>
      </c>
    </row>
    <row r="2" spans="1:7" ht="30" customHeight="1" x14ac:dyDescent="0.15">
      <c r="A2" s="61" t="s">
        <v>153</v>
      </c>
      <c r="B2" s="61"/>
      <c r="C2" s="61"/>
      <c r="D2" s="61"/>
      <c r="E2" s="61"/>
      <c r="F2" s="61"/>
      <c r="G2" s="61"/>
    </row>
    <row r="3" spans="1:7" ht="19.5" customHeight="1" x14ac:dyDescent="0.15">
      <c r="A3" s="2"/>
      <c r="B3" s="2"/>
      <c r="C3" s="2"/>
      <c r="D3" s="2"/>
      <c r="E3" s="2"/>
      <c r="F3" s="2"/>
      <c r="G3" s="2"/>
    </row>
    <row r="4" spans="1:7" ht="19.5" customHeight="1" x14ac:dyDescent="0.15">
      <c r="A4" s="62" t="s">
        <v>154</v>
      </c>
      <c r="B4" s="62"/>
      <c r="C4" s="62"/>
      <c r="D4" s="62"/>
      <c r="E4" s="62"/>
      <c r="F4" s="62"/>
      <c r="G4" s="62"/>
    </row>
    <row r="5" spans="1:7" ht="19.5" customHeight="1" x14ac:dyDescent="0.15">
      <c r="A5" s="2"/>
      <c r="B5" s="2"/>
      <c r="C5" s="2"/>
      <c r="D5" s="2"/>
      <c r="E5" s="2"/>
      <c r="F5" s="2"/>
      <c r="G5" s="2"/>
    </row>
    <row r="6" spans="1:7" ht="19.5" customHeight="1" x14ac:dyDescent="0.15">
      <c r="A6" s="63" t="s">
        <v>155</v>
      </c>
      <c r="B6" s="63"/>
      <c r="C6" s="63"/>
      <c r="D6" s="63"/>
      <c r="E6" s="63"/>
      <c r="F6" s="63"/>
      <c r="G6" s="63"/>
    </row>
    <row r="7" spans="1:7" ht="19.5" customHeight="1" x14ac:dyDescent="0.15">
      <c r="A7" s="2" t="s">
        <v>156</v>
      </c>
      <c r="B7" s="2"/>
      <c r="C7" s="2"/>
      <c r="D7" s="2"/>
      <c r="E7" s="2"/>
      <c r="F7" s="2"/>
      <c r="G7" s="2"/>
    </row>
    <row r="8" spans="1:7" ht="19.5" customHeight="1" x14ac:dyDescent="0.15">
      <c r="A8" s="2" t="s">
        <v>157</v>
      </c>
      <c r="B8" s="2"/>
      <c r="C8" s="2"/>
      <c r="D8" s="2"/>
      <c r="E8" s="2"/>
      <c r="F8" s="2"/>
      <c r="G8" s="2"/>
    </row>
    <row r="9" spans="1:7" ht="19.5" customHeight="1" x14ac:dyDescent="0.15">
      <c r="A9" s="2"/>
      <c r="B9" s="2"/>
      <c r="C9" s="2"/>
      <c r="D9" s="28" t="str">
        <f>IF(COUNTIF(入札内訳!C3:C35,"無効")&gt;=1,"入札内訳書に「無効」があります。","")</f>
        <v/>
      </c>
      <c r="E9" s="2"/>
      <c r="F9" s="2"/>
      <c r="G9" s="29"/>
    </row>
    <row r="10" spans="1:7" ht="19.5" customHeight="1" x14ac:dyDescent="0.15">
      <c r="A10" s="2"/>
      <c r="B10" s="27"/>
      <c r="C10" s="27"/>
      <c r="D10" s="27" t="s">
        <v>158</v>
      </c>
      <c r="E10" s="64"/>
      <c r="F10" s="64"/>
      <c r="G10" s="64"/>
    </row>
    <row r="11" spans="1:7" ht="19.5" customHeight="1" x14ac:dyDescent="0.15">
      <c r="A11" s="2"/>
      <c r="B11" s="27"/>
      <c r="C11" s="27"/>
      <c r="D11" s="27" t="s">
        <v>159</v>
      </c>
      <c r="E11" s="60"/>
      <c r="F11" s="60"/>
      <c r="G11" s="60"/>
    </row>
    <row r="12" spans="1:7" ht="19.5" customHeight="1" x14ac:dyDescent="0.15">
      <c r="A12" s="2"/>
      <c r="B12" s="27"/>
      <c r="C12" s="27"/>
      <c r="D12" s="27" t="s">
        <v>160</v>
      </c>
      <c r="E12" s="60"/>
      <c r="F12" s="60"/>
      <c r="G12" s="60"/>
    </row>
    <row r="13" spans="1:7" ht="15" customHeight="1" x14ac:dyDescent="0.15">
      <c r="A13" s="2"/>
      <c r="B13" s="2"/>
      <c r="C13" s="2"/>
      <c r="D13" s="2"/>
      <c r="E13" s="2"/>
      <c r="F13" s="2"/>
      <c r="G13" s="2"/>
    </row>
    <row r="14" spans="1:7" ht="19.5" customHeight="1" x14ac:dyDescent="0.15">
      <c r="A14" s="2"/>
      <c r="B14" s="27"/>
      <c r="C14" s="27"/>
      <c r="D14" s="27" t="s">
        <v>161</v>
      </c>
      <c r="E14" s="60"/>
      <c r="F14" s="60"/>
      <c r="G14" s="60"/>
    </row>
    <row r="15" spans="1:7" ht="13.5" customHeight="1" x14ac:dyDescent="0.15">
      <c r="A15" s="2"/>
      <c r="B15" s="2"/>
      <c r="C15" s="2"/>
      <c r="D15" s="2"/>
      <c r="E15" s="2"/>
      <c r="F15" s="2"/>
      <c r="G15" s="2"/>
    </row>
    <row r="16" spans="1:7" ht="19.5" customHeight="1" x14ac:dyDescent="0.15">
      <c r="A16" s="69" t="s">
        <v>162</v>
      </c>
      <c r="B16" s="69"/>
      <c r="C16" s="69"/>
      <c r="D16" s="69"/>
      <c r="E16" s="69"/>
      <c r="F16" s="69"/>
      <c r="G16" s="69"/>
    </row>
    <row r="17" spans="1:7" ht="19.5" customHeight="1" x14ac:dyDescent="0.15">
      <c r="A17" s="16"/>
      <c r="B17" s="16"/>
      <c r="C17" s="16"/>
      <c r="D17" s="16"/>
      <c r="E17" s="16"/>
      <c r="F17" s="16"/>
      <c r="G17" s="16"/>
    </row>
    <row r="18" spans="1:7" ht="19.5" customHeight="1" x14ac:dyDescent="0.15">
      <c r="A18" s="16"/>
      <c r="B18" s="16"/>
      <c r="C18" s="16"/>
      <c r="D18" s="16"/>
      <c r="E18" s="16"/>
      <c r="F18" s="16"/>
      <c r="G18" s="16"/>
    </row>
    <row r="19" spans="1:7" ht="19.5" customHeight="1" x14ac:dyDescent="0.15">
      <c r="A19" s="68" t="s">
        <v>163</v>
      </c>
      <c r="B19" s="68"/>
      <c r="C19" s="68"/>
      <c r="D19" s="68"/>
      <c r="E19" s="68"/>
      <c r="F19" s="68"/>
      <c r="G19" s="68"/>
    </row>
    <row r="20" spans="1:7" ht="19.5" customHeight="1" x14ac:dyDescent="0.15">
      <c r="A20" s="17"/>
      <c r="B20" s="17"/>
      <c r="C20" s="17"/>
      <c r="D20" s="17"/>
      <c r="E20" s="17"/>
      <c r="F20" s="17"/>
      <c r="G20" s="17"/>
    </row>
    <row r="21" spans="1:7" ht="19.5" customHeight="1" x14ac:dyDescent="0.15">
      <c r="A21" s="70" t="s">
        <v>164</v>
      </c>
      <c r="B21" s="70"/>
      <c r="C21" s="70"/>
      <c r="D21" s="70"/>
      <c r="E21" s="70"/>
      <c r="F21" s="70"/>
      <c r="G21" s="70"/>
    </row>
    <row r="22" spans="1:7" ht="19.5" customHeight="1" x14ac:dyDescent="0.15">
      <c r="A22" s="18" t="s">
        <v>165</v>
      </c>
      <c r="B22" s="18" t="s">
        <v>175</v>
      </c>
      <c r="C22" s="2"/>
      <c r="D22" s="2"/>
      <c r="E22" s="2"/>
      <c r="F22" s="2"/>
      <c r="G22" s="2"/>
    </row>
    <row r="23" spans="1:7" ht="19.5" customHeight="1" x14ac:dyDescent="0.15">
      <c r="A23" s="18"/>
      <c r="B23" s="18"/>
      <c r="C23" s="2"/>
      <c r="D23" s="2"/>
      <c r="E23" s="2"/>
      <c r="F23" s="2"/>
      <c r="G23" s="2"/>
    </row>
    <row r="24" spans="1:7" ht="19.5" customHeight="1" x14ac:dyDescent="0.15">
      <c r="A24" s="18" t="s">
        <v>166</v>
      </c>
      <c r="B24" s="19" t="s">
        <v>176</v>
      </c>
      <c r="C24" s="20"/>
      <c r="D24" s="2"/>
      <c r="E24" s="2"/>
      <c r="F24" s="2"/>
      <c r="G24" s="2"/>
    </row>
    <row r="25" spans="1:7" ht="19.5" customHeight="1" x14ac:dyDescent="0.15">
      <c r="A25" s="18"/>
      <c r="B25" s="18"/>
      <c r="C25" s="2"/>
      <c r="D25" s="2"/>
      <c r="E25" s="2"/>
      <c r="F25" s="2"/>
      <c r="G25" s="2"/>
    </row>
    <row r="26" spans="1:7" ht="19.5" customHeight="1" x14ac:dyDescent="0.15">
      <c r="A26" s="18" t="s">
        <v>167</v>
      </c>
      <c r="B26" s="18" t="s">
        <v>177</v>
      </c>
      <c r="C26" s="2"/>
      <c r="D26" s="2"/>
      <c r="E26" s="2"/>
      <c r="F26" s="2"/>
      <c r="G26" s="2"/>
    </row>
    <row r="27" spans="1:7" ht="19.5" customHeight="1" x14ac:dyDescent="0.15">
      <c r="A27" s="18"/>
      <c r="B27" s="18"/>
      <c r="C27" s="2"/>
      <c r="D27" s="2"/>
      <c r="E27" s="2"/>
      <c r="F27" s="2"/>
      <c r="G27" s="2"/>
    </row>
    <row r="28" spans="1:7" ht="19.5" customHeight="1" x14ac:dyDescent="0.15">
      <c r="A28" s="17" t="s">
        <v>168</v>
      </c>
      <c r="B28" s="18" t="s">
        <v>169</v>
      </c>
      <c r="C28" s="21"/>
      <c r="D28" s="21"/>
      <c r="E28" s="21"/>
      <c r="F28" s="21"/>
      <c r="G28" s="21"/>
    </row>
    <row r="29" spans="1:7" ht="19.5" customHeight="1" x14ac:dyDescent="0.15">
      <c r="A29" s="22"/>
      <c r="B29" s="71"/>
      <c r="C29" s="71"/>
      <c r="D29" s="71"/>
      <c r="F29" s="2"/>
      <c r="G29" s="2"/>
    </row>
    <row r="30" spans="1:7" ht="19.5" customHeight="1" x14ac:dyDescent="0.15">
      <c r="A30" s="23" t="s">
        <v>170</v>
      </c>
      <c r="B30" s="72">
        <f>SUM(入札内訳!C:C)</f>
        <v>0</v>
      </c>
      <c r="C30" s="72"/>
      <c r="D30" s="72"/>
      <c r="E30" s="70" t="s">
        <v>171</v>
      </c>
      <c r="F30" s="70"/>
      <c r="G30" s="70"/>
    </row>
    <row r="31" spans="1:7" ht="19.5" customHeight="1" x14ac:dyDescent="0.15">
      <c r="A31" s="2"/>
      <c r="B31" s="2"/>
      <c r="C31" s="2"/>
      <c r="D31" s="2"/>
      <c r="E31" s="2"/>
      <c r="F31" s="2"/>
      <c r="G31" s="2"/>
    </row>
    <row r="32" spans="1:7" ht="24" x14ac:dyDescent="0.15">
      <c r="A32" s="2" t="s">
        <v>172</v>
      </c>
      <c r="B32" s="65"/>
      <c r="C32" s="66"/>
      <c r="D32" s="67" t="s">
        <v>173</v>
      </c>
      <c r="E32" s="68"/>
      <c r="F32" s="68"/>
      <c r="G32" s="68"/>
    </row>
    <row r="33" spans="1:7" ht="23.25" customHeight="1" x14ac:dyDescent="0.15">
      <c r="A33" s="2"/>
      <c r="B33" s="2"/>
      <c r="C33" s="2"/>
      <c r="D33" s="2"/>
      <c r="E33" s="24"/>
      <c r="F33" s="25"/>
      <c r="G33" s="26"/>
    </row>
  </sheetData>
  <mergeCells count="15">
    <mergeCell ref="B32:C32"/>
    <mergeCell ref="D32:G32"/>
    <mergeCell ref="E14:G14"/>
    <mergeCell ref="A16:G16"/>
    <mergeCell ref="A19:G19"/>
    <mergeCell ref="A21:G21"/>
    <mergeCell ref="B29:D29"/>
    <mergeCell ref="B30:D30"/>
    <mergeCell ref="E30:G30"/>
    <mergeCell ref="E12:G12"/>
    <mergeCell ref="A2:G2"/>
    <mergeCell ref="A4:G4"/>
    <mergeCell ref="A6:G6"/>
    <mergeCell ref="E10:G10"/>
    <mergeCell ref="E11:G11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0EDD-B5E7-45CD-AB74-627D04D0D9D4}">
  <dimension ref="A1:C34"/>
  <sheetViews>
    <sheetView view="pageBreakPreview" topLeftCell="A15" zoomScale="80" zoomScaleNormal="100" zoomScaleSheetLayoutView="80" workbookViewId="0">
      <selection activeCell="H29" sqref="H29"/>
    </sheetView>
  </sheetViews>
  <sheetFormatPr defaultRowHeight="13.5" x14ac:dyDescent="0.15"/>
  <cols>
    <col min="1" max="1" width="8.75" style="1" customWidth="1"/>
    <col min="2" max="2" width="52.5" style="1" customWidth="1"/>
    <col min="3" max="3" width="20.625" style="1" customWidth="1"/>
    <col min="4" max="16384" width="9" style="1"/>
  </cols>
  <sheetData>
    <row r="1" spans="1:3" ht="18.75" customHeight="1" x14ac:dyDescent="0.15">
      <c r="A1" s="2" t="s">
        <v>13</v>
      </c>
      <c r="B1" s="2"/>
      <c r="C1" s="2"/>
    </row>
    <row r="2" spans="1:3" ht="18.75" customHeight="1" x14ac:dyDescent="0.15">
      <c r="A2" s="3" t="s">
        <v>17</v>
      </c>
      <c r="B2" s="4" t="s">
        <v>0</v>
      </c>
      <c r="C2" s="5" t="s">
        <v>1</v>
      </c>
    </row>
    <row r="3" spans="1:3" ht="18.75" customHeight="1" x14ac:dyDescent="0.15">
      <c r="A3" s="6">
        <v>1</v>
      </c>
      <c r="B3" s="7" t="str">
        <f>VLOOKUP(A3,明細書!$B:$C,2,0)</f>
        <v>日本ベクトン</v>
      </c>
      <c r="C3" s="8" t="str">
        <f>IF(SUMIF(明細書!B:B,A3,明細書!J:J)=0,"辞退",IF(SUMIF(明細書!P:P,A3,明細書!O:O)&gt;0,"無効",SUMIF(明細書!B:B,A3,明細書!J:J)))</f>
        <v>辞退</v>
      </c>
    </row>
    <row r="4" spans="1:3" ht="18.75" customHeight="1" x14ac:dyDescent="0.15">
      <c r="A4" s="6">
        <v>2</v>
      </c>
      <c r="B4" s="7" t="str">
        <f>VLOOKUP(A4,明細書!$B:$C,2,0)</f>
        <v>オーソ・ダイア</v>
      </c>
      <c r="C4" s="8" t="str">
        <f>IF(SUMIF(明細書!B:B,A4,明細書!J:J)=0,"辞退",IF(SUMIF(明細書!P:P,A4,明細書!O:O)&gt;0,"無効",SUMIF(明細書!B:B,A4,明細書!J:J)))</f>
        <v>辞退</v>
      </c>
    </row>
    <row r="5" spans="1:3" ht="18.75" customHeight="1" x14ac:dyDescent="0.15">
      <c r="A5" s="6">
        <v>3</v>
      </c>
      <c r="B5" s="7" t="str">
        <f>VLOOKUP(A5,明細書!$B:$C,2,0)</f>
        <v>アークレイ</v>
      </c>
      <c r="C5" s="8" t="str">
        <f>IF(SUMIF(明細書!B:B,A5,明細書!J:J)=0,"辞退",IF(SUMIF(明細書!P:P,A5,明細書!O:O)&gt;0,"無効",SUMIF(明細書!B:B,A5,明細書!J:J)))</f>
        <v>辞退</v>
      </c>
    </row>
    <row r="6" spans="1:3" ht="18.75" customHeight="1" x14ac:dyDescent="0.15">
      <c r="A6" s="6">
        <v>4</v>
      </c>
      <c r="B6" s="7" t="str">
        <f>VLOOKUP(A6,明細書!$B:$C,2,0)</f>
        <v>イムコア</v>
      </c>
      <c r="C6" s="8" t="str">
        <f>IF(SUMIF(明細書!B:B,A6,明細書!J:J)=0,"辞退",IF(SUMIF(明細書!P:P,A6,明細書!O:O)&gt;0,"無効",SUMIF(明細書!B:B,A6,明細書!J:J)))</f>
        <v>辞退</v>
      </c>
    </row>
    <row r="7" spans="1:3" ht="18.75" customHeight="1" x14ac:dyDescent="0.15">
      <c r="A7" s="6">
        <v>5</v>
      </c>
      <c r="B7" s="7" t="str">
        <f>VLOOKUP(A7,明細書!$B:$C,2,0)</f>
        <v>極東製薬</v>
      </c>
      <c r="C7" s="8" t="str">
        <f>IF(SUMIF(明細書!B:B,A7,明細書!J:J)=0,"辞退",IF(SUMIF(明細書!P:P,A7,明細書!O:O)&gt;0,"無効",SUMIF(明細書!B:B,A7,明細書!J:J)))</f>
        <v>辞退</v>
      </c>
    </row>
    <row r="8" spans="1:3" ht="18.75" customHeight="1" x14ac:dyDescent="0.15">
      <c r="A8" s="6">
        <v>6</v>
      </c>
      <c r="B8" s="7" t="str">
        <f>VLOOKUP(A8,明細書!$B:$C,2,0)</f>
        <v>積水メディカル</v>
      </c>
      <c r="C8" s="8" t="str">
        <f>IF(SUMIF(明細書!B:B,A8,明細書!J:J)=0,"辞退",IF(SUMIF(明細書!P:P,A8,明細書!O:O)&gt;0,"無効",SUMIF(明細書!B:B,A8,明細書!J:J)))</f>
        <v>辞退</v>
      </c>
    </row>
    <row r="9" spans="1:3" ht="18.75" customHeight="1" x14ac:dyDescent="0.15">
      <c r="A9" s="6">
        <v>7</v>
      </c>
      <c r="B9" s="7" t="str">
        <f>VLOOKUP(A9,明細書!$B:$C,2,0)</f>
        <v>島津ダイアグノスティクス</v>
      </c>
      <c r="C9" s="8" t="str">
        <f>IF(SUMIF(明細書!B:B,A9,明細書!J:J)=0,"辞退",IF(SUMIF(明細書!P:P,A9,明細書!O:O)&gt;0,"無効",SUMIF(明細書!B:B,A9,明細書!J:J)))</f>
        <v>辞退</v>
      </c>
    </row>
    <row r="10" spans="1:3" ht="18.75" customHeight="1" x14ac:dyDescent="0.15">
      <c r="A10" s="6">
        <v>8</v>
      </c>
      <c r="B10" s="7" t="str">
        <f>VLOOKUP(A10,明細書!$B:$C,2,0)</f>
        <v>アボット ダイアグノスティックス</v>
      </c>
      <c r="C10" s="8" t="str">
        <f>IF(SUMIF(明細書!B:B,A10,明細書!J:J)=0,"辞退",IF(SUMIF(明細書!P:P,A10,明細書!O:O)&gt;0,"無効",SUMIF(明細書!B:B,A10,明細書!J:J)))</f>
        <v>辞退</v>
      </c>
    </row>
    <row r="11" spans="1:3" ht="18.75" customHeight="1" x14ac:dyDescent="0.15">
      <c r="A11" s="6">
        <v>9</v>
      </c>
      <c r="B11" s="7" t="str">
        <f>VLOOKUP(A11,明細書!$B:$C,2,0)</f>
        <v>ビオメリュージャパン</v>
      </c>
      <c r="C11" s="8" t="str">
        <f>IF(SUMIF(明細書!B:B,A11,明細書!J:J)=0,"辞退",IF(SUMIF(明細書!P:P,A11,明細書!O:O)&gt;0,"無効",SUMIF(明細書!B:B,A11,明細書!J:J)))</f>
        <v>辞退</v>
      </c>
    </row>
    <row r="12" spans="1:3" ht="18.75" customHeight="1" x14ac:dyDescent="0.15">
      <c r="A12" s="6">
        <v>10</v>
      </c>
      <c r="B12" s="7" t="str">
        <f>VLOOKUP(A12,明細書!$B:$C,2,0)</f>
        <v>バイオラッド</v>
      </c>
      <c r="C12" s="8" t="str">
        <f>IF(SUMIF(明細書!B:B,A12,明細書!J:J)=0,"辞退",IF(SUMIF(明細書!P:P,A12,明細書!O:O)&gt;0,"無効",SUMIF(明細書!B:B,A12,明細書!J:J)))</f>
        <v>辞退</v>
      </c>
    </row>
    <row r="13" spans="1:3" ht="18.75" customHeight="1" x14ac:dyDescent="0.15">
      <c r="A13" s="6">
        <v>11</v>
      </c>
      <c r="B13" s="7" t="str">
        <f>VLOOKUP(A13,明細書!$B:$C,2,0)</f>
        <v>アイエルジャパン</v>
      </c>
      <c r="C13" s="8" t="str">
        <f>IF(SUMIF(明細書!B:B,A13,明細書!J:J)=0,"辞退",IF(SUMIF(明細書!P:P,A13,明細書!O:O)&gt;0,"無効",SUMIF(明細書!B:B,A13,明細書!J:J)))</f>
        <v>辞退</v>
      </c>
    </row>
    <row r="14" spans="1:3" ht="18.75" customHeight="1" x14ac:dyDescent="0.15">
      <c r="A14" s="6">
        <v>12</v>
      </c>
      <c r="B14" s="7" t="str">
        <f>VLOOKUP(A14,明細書!$B:$C,2,0)</f>
        <v>積水メディカル</v>
      </c>
      <c r="C14" s="8" t="str">
        <f>IF(SUMIF(明細書!B:B,A14,明細書!J:J)=0,"辞退",IF(SUMIF(明細書!P:P,A14,明細書!O:O)&gt;0,"無効",SUMIF(明細書!B:B,A14,明細書!J:J)))</f>
        <v>辞退</v>
      </c>
    </row>
    <row r="15" spans="1:3" ht="18.75" customHeight="1" x14ac:dyDescent="0.15">
      <c r="A15" s="6">
        <v>13</v>
      </c>
      <c r="B15" s="7" t="str">
        <f>VLOOKUP(A15,明細書!$B:$C,2,0)</f>
        <v>案林製薬</v>
      </c>
      <c r="C15" s="8" t="str">
        <f>IF(SUMIF(明細書!B:B,A15,明細書!J:J)=0,"辞退",IF(SUMIF(明細書!P:P,A15,明細書!O:O)&gt;0,"無効",SUMIF(明細書!B:B,A15,明細書!J:J)))</f>
        <v>辞退</v>
      </c>
    </row>
    <row r="16" spans="1:3" ht="18.75" customHeight="1" x14ac:dyDescent="0.15">
      <c r="A16" s="6">
        <v>14</v>
      </c>
      <c r="B16" s="7" t="str">
        <f>VLOOKUP(A16,明細書!$B:$C,2,0)</f>
        <v>ユーアイ化成</v>
      </c>
      <c r="C16" s="8" t="str">
        <f>IF(SUMIF(明細書!B:B,A16,明細書!J:J)=0,"辞退",IF(SUMIF(明細書!P:P,A16,明細書!O:O)&gt;0,"無効",SUMIF(明細書!B:B,A16,明細書!J:J)))</f>
        <v>辞退</v>
      </c>
    </row>
    <row r="17" spans="1:3" ht="18.75" customHeight="1" x14ac:dyDescent="0.15">
      <c r="A17" s="6">
        <v>15</v>
      </c>
      <c r="B17" s="7" t="str">
        <f>VLOOKUP(A17,明細書!$B:$C,2,0)</f>
        <v>富士フイルム</v>
      </c>
      <c r="C17" s="8" t="str">
        <f>IF(SUMIF(明細書!B:B,A17,明細書!J:J)=0,"辞退",IF(SUMIF(明細書!P:P,A17,明細書!O:O)&gt;0,"無効",SUMIF(明細書!B:B,A17,明細書!J:J)))</f>
        <v>辞退</v>
      </c>
    </row>
    <row r="18" spans="1:3" ht="18.75" customHeight="1" x14ac:dyDescent="0.15">
      <c r="A18" s="6">
        <v>16</v>
      </c>
      <c r="B18" s="7" t="str">
        <f>VLOOKUP(A18,明細書!$B:$C,2,0)</f>
        <v>富士フイルム和光純薬</v>
      </c>
      <c r="C18" s="8" t="str">
        <f>IF(SUMIF(明細書!B:B,A18,明細書!J:J)=0,"辞退",IF(SUMIF(明細書!P:P,A18,明細書!O:O)&gt;0,"無効",SUMIF(明細書!B:B,A18,明細書!J:J)))</f>
        <v>辞退</v>
      </c>
    </row>
    <row r="19" spans="1:3" ht="18.75" customHeight="1" x14ac:dyDescent="0.15">
      <c r="A19" s="6">
        <v>17</v>
      </c>
      <c r="B19" s="7" t="str">
        <f>VLOOKUP(A19,明細書!$B:$C,2,0)</f>
        <v>アボット ジャパン</v>
      </c>
      <c r="C19" s="8" t="str">
        <f>IF(SUMIF(明細書!B:B,A19,明細書!J:J)=0,"辞退",IF(SUMIF(明細書!P:P,A19,明細書!O:O)&gt;0,"無効",SUMIF(明細書!B:B,A19,明細書!J:J)))</f>
        <v>辞退</v>
      </c>
    </row>
    <row r="20" spans="1:3" ht="18.75" customHeight="1" x14ac:dyDescent="0.15">
      <c r="A20" s="6">
        <v>18</v>
      </c>
      <c r="B20" s="7" t="str">
        <f>VLOOKUP(A20,明細書!$B:$C,2,0)</f>
        <v>富士フイルム和光純薬</v>
      </c>
      <c r="C20" s="8" t="str">
        <f>IF(SUMIF(明細書!B:B,A20,明細書!J:J)=0,"辞退",IF(SUMIF(明細書!P:P,A20,明細書!O:O)&gt;0,"無効",SUMIF(明細書!B:B,A20,明細書!J:J)))</f>
        <v>辞退</v>
      </c>
    </row>
    <row r="21" spans="1:3" ht="18.75" customHeight="1" x14ac:dyDescent="0.15">
      <c r="A21" s="6">
        <v>19</v>
      </c>
      <c r="B21" s="7" t="str">
        <f>VLOOKUP(A21,明細書!$B:$C,2,0)</f>
        <v>アジレントテクノロジー</v>
      </c>
      <c r="C21" s="8" t="str">
        <f>IF(SUMIF(明細書!B:B,A21,明細書!J:J)=0,"辞退",IF(SUMIF(明細書!P:P,A21,明細書!O:O)&gt;0,"無効",SUMIF(明細書!B:B,A21,明細書!J:J)))</f>
        <v>辞退</v>
      </c>
    </row>
    <row r="22" spans="1:3" ht="18.75" customHeight="1" x14ac:dyDescent="0.15">
      <c r="A22" s="6">
        <v>20</v>
      </c>
      <c r="B22" s="7" t="str">
        <f>VLOOKUP(A22,明細書!$B:$C,2,0)</f>
        <v>日水製薬（島津製）</v>
      </c>
      <c r="C22" s="8" t="str">
        <f>IF(SUMIF(明細書!B:B,A22,明細書!J:J)=0,"辞退",IF(SUMIF(明細書!P:P,A22,明細書!O:O)&gt;0,"無効",SUMIF(明細書!B:B,A22,明細書!J:J)))</f>
        <v>辞退</v>
      </c>
    </row>
    <row r="23" spans="1:3" ht="18.75" customHeight="1" x14ac:dyDescent="0.15">
      <c r="A23" s="6">
        <v>21</v>
      </c>
      <c r="B23" s="7" t="str">
        <f>VLOOKUP(A23,明細書!$B:$C,2,0)</f>
        <v>武藤化学</v>
      </c>
      <c r="C23" s="8" t="str">
        <f>IF(SUMIF(明細書!B:B,A23,明細書!J:J)=0,"辞退",IF(SUMIF(明細書!P:P,A23,明細書!O:O)&gt;0,"無効",SUMIF(明細書!B:B,A23,明細書!J:J)))</f>
        <v>辞退</v>
      </c>
    </row>
    <row r="24" spans="1:3" ht="18.75" customHeight="1" x14ac:dyDescent="0.15">
      <c r="A24" s="6">
        <v>22</v>
      </c>
      <c r="B24" s="7" t="str">
        <f>VLOOKUP(A24,明細書!$B:$C,2,0)</f>
        <v>武藤化学</v>
      </c>
      <c r="C24" s="8" t="str">
        <f>IF(SUMIF(明細書!B:B,A24,明細書!J:J)=0,"辞退",IF(SUMIF(明細書!P:P,A24,明細書!O:O)&gt;0,"無効",SUMIF(明細書!B:B,A24,明細書!J:J)))</f>
        <v>辞退</v>
      </c>
    </row>
    <row r="25" spans="1:3" ht="18.75" customHeight="1" x14ac:dyDescent="0.15">
      <c r="A25" s="6">
        <v>23</v>
      </c>
      <c r="B25" s="7" t="str">
        <f>VLOOKUP(A25,明細書!$B:$C,2,0)</f>
        <v>スギヤマゲン</v>
      </c>
      <c r="C25" s="8" t="str">
        <f>IF(SUMIF(明細書!B:B,A25,明細書!J:J)=0,"辞退",IF(SUMIF(明細書!P:P,A25,明細書!O:O)&gt;0,"無効",SUMIF(明細書!B:B,A25,明細書!J:J)))</f>
        <v>辞退</v>
      </c>
    </row>
    <row r="26" spans="1:3" ht="18.75" customHeight="1" x14ac:dyDescent="0.15">
      <c r="A26" s="6">
        <v>24</v>
      </c>
      <c r="B26" s="7" t="str">
        <f>VLOOKUP(A26,明細書!$B:$C,2,0)</f>
        <v>アジア器材</v>
      </c>
      <c r="C26" s="8" t="str">
        <f>IF(SUMIF(明細書!B:B,A26,明細書!J:J)=0,"辞退",IF(SUMIF(明細書!P:P,A26,明細書!O:O)&gt;0,"無効",SUMIF(明細書!B:B,A26,明細書!J:J)))</f>
        <v>辞退</v>
      </c>
    </row>
    <row r="27" spans="1:3" ht="18.75" customHeight="1" x14ac:dyDescent="0.15">
      <c r="A27" s="6">
        <v>25</v>
      </c>
      <c r="B27" s="7" t="str">
        <f>VLOOKUP(A27,明細書!$B:$C,2,0)</f>
        <v>アジア器材</v>
      </c>
      <c r="C27" s="8" t="str">
        <f>IF(SUMIF(明細書!B:B,A27,明細書!J:J)=0,"辞退",IF(SUMIF(明細書!P:P,A27,明細書!O:O)&gt;0,"無効",SUMIF(明細書!B:B,A27,明細書!J:J)))</f>
        <v>辞退</v>
      </c>
    </row>
    <row r="28" spans="1:3" ht="18.75" customHeight="1" x14ac:dyDescent="0.15">
      <c r="A28" s="6">
        <v>26</v>
      </c>
      <c r="B28" s="7" t="str">
        <f>VLOOKUP(A28,明細書!$B:$C,2,0)</f>
        <v>あしかメディ</v>
      </c>
      <c r="C28" s="8" t="str">
        <f>IF(SUMIF(明細書!B:B,A28,明細書!J:J)=0,"辞退",IF(SUMIF(明細書!P:P,A28,明細書!O:O)&gt;0,"無効",SUMIF(明細書!B:B,A28,明細書!J:J)))</f>
        <v>辞退</v>
      </c>
    </row>
    <row r="29" spans="1:3" ht="18.75" customHeight="1" x14ac:dyDescent="0.15">
      <c r="A29" s="6">
        <v>27</v>
      </c>
      <c r="B29" s="7" t="str">
        <f>VLOOKUP(A29,明細書!$B:$C,2,0)</f>
        <v>家田化学薬品</v>
      </c>
      <c r="C29" s="8" t="str">
        <f>IF(SUMIF(明細書!B:B,A29,明細書!J:J)=0,"辞退",IF(SUMIF(明細書!P:P,A29,明細書!O:O)&gt;0,"無効",SUMIF(明細書!B:B,A29,明細書!J:J)))</f>
        <v>辞退</v>
      </c>
    </row>
    <row r="30" spans="1:3" ht="18.75" customHeight="1" x14ac:dyDescent="0.15">
      <c r="A30" s="6">
        <v>28</v>
      </c>
      <c r="B30" s="7" t="str">
        <f>VLOOKUP(A30,明細書!$B:$C,2,0)</f>
        <v>シーメンス</v>
      </c>
      <c r="C30" s="8" t="str">
        <f>IF(SUMIF(明細書!B:B,A30,明細書!J:J)=0,"辞退",IF(SUMIF(明細書!P:P,A30,明細書!O:O)&gt;0,"無効",SUMIF(明細書!B:B,A30,明細書!J:J)))</f>
        <v>辞退</v>
      </c>
    </row>
    <row r="31" spans="1:3" ht="18.75" customHeight="1" x14ac:dyDescent="0.15">
      <c r="A31" s="6">
        <v>29</v>
      </c>
      <c r="B31" s="7" t="str">
        <f>VLOOKUP(A31,明細書!$B:$C,2,0)</f>
        <v>富士フイルム和光純薬</v>
      </c>
      <c r="C31" s="8" t="str">
        <f>IF(SUMIF(明細書!B:B,A31,明細書!J:J)=0,"辞退",IF(SUMIF(明細書!P:P,A31,明細書!O:O)&gt;0,"無効",SUMIF(明細書!B:B,A31,明細書!J:J)))</f>
        <v>辞退</v>
      </c>
    </row>
    <row r="32" spans="1:3" ht="18.75" customHeight="1" x14ac:dyDescent="0.15">
      <c r="A32" s="6">
        <v>30</v>
      </c>
      <c r="B32" s="7" t="str">
        <f>VLOOKUP(A32,明細書!$B:$C,2,0)</f>
        <v>コージンバイオ</v>
      </c>
      <c r="C32" s="8" t="str">
        <f>IF(SUMIF(明細書!B:B,A32,明細書!J:J)=0,"辞退",IF(SUMIF(明細書!P:P,A32,明細書!O:O)&gt;0,"無効",SUMIF(明細書!B:B,A32,明細書!J:J)))</f>
        <v>辞退</v>
      </c>
    </row>
    <row r="33" spans="1:3" ht="18.75" customHeight="1" x14ac:dyDescent="0.15">
      <c r="A33" s="6">
        <v>31</v>
      </c>
      <c r="B33" s="7" t="str">
        <f>VLOOKUP(A33,明細書!$B:$C,2,0)</f>
        <v>ミズホメディー</v>
      </c>
      <c r="C33" s="8" t="str">
        <f>IF(SUMIF(明細書!B:B,A33,明細書!J:J)=0,"辞退",IF(SUMIF(明細書!P:P,A33,明細書!O:O)&gt;0,"無効",SUMIF(明細書!B:B,A33,明細書!J:J)))</f>
        <v>辞退</v>
      </c>
    </row>
    <row r="34" spans="1:3" ht="18.75" customHeight="1" x14ac:dyDescent="0.15">
      <c r="C34" s="11"/>
    </row>
  </sheetData>
  <phoneticPr fontId="2"/>
  <conditionalFormatting sqref="C3:C33">
    <cfRule type="cellIs" dxfId="0" priority="1" operator="equal">
      <formula>"無効"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E866F-6E62-4562-9E03-F60F69CFA5A8}">
  <dimension ref="A1:Q168"/>
  <sheetViews>
    <sheetView tabSelected="1" view="pageBreakPreview" zoomScale="90" zoomScaleNormal="100" zoomScaleSheetLayoutView="90" workbookViewId="0">
      <pane ySplit="3" topLeftCell="A80" activePane="bottomLeft" state="frozen"/>
      <selection pane="bottomLeft" activeCell="A2" sqref="A2"/>
    </sheetView>
  </sheetViews>
  <sheetFormatPr defaultRowHeight="12" x14ac:dyDescent="0.15"/>
  <cols>
    <col min="1" max="2" width="6.5" style="39" customWidth="1"/>
    <col min="3" max="3" width="30.625" style="39" customWidth="1"/>
    <col min="4" max="4" width="50.125" style="39" customWidth="1"/>
    <col min="5" max="5" width="27.5" style="39" customWidth="1"/>
    <col min="6" max="6" width="6.5" style="39" customWidth="1"/>
    <col min="7" max="7" width="6.5" style="40" customWidth="1"/>
    <col min="8" max="8" width="7.5" style="9" customWidth="1"/>
    <col min="9" max="9" width="12.625" style="41" customWidth="1"/>
    <col min="10" max="10" width="15.5" style="41" customWidth="1"/>
    <col min="11" max="13" width="10" style="42" hidden="1" customWidth="1"/>
    <col min="14" max="14" width="30.625" style="39" hidden="1" customWidth="1"/>
    <col min="15" max="15" width="3.625" style="37" hidden="1" customWidth="1"/>
    <col min="16" max="16" width="3.625" style="38" hidden="1" customWidth="1"/>
    <col min="17" max="17" width="9" style="38" hidden="1" customWidth="1"/>
    <col min="18" max="22" width="9" style="38" customWidth="1"/>
    <col min="23" max="16384" width="9" style="38"/>
  </cols>
  <sheetData>
    <row r="1" spans="1:17" ht="14.25" customHeight="1" x14ac:dyDescent="0.15">
      <c r="A1" s="2" t="s">
        <v>327</v>
      </c>
      <c r="B1" s="23"/>
      <c r="C1" s="23"/>
    </row>
    <row r="2" spans="1:17" ht="14.25" customHeight="1" x14ac:dyDescent="0.15"/>
    <row r="3" spans="1:17" s="40" customFormat="1" ht="42.75" customHeight="1" x14ac:dyDescent="0.15">
      <c r="A3" s="50" t="s">
        <v>2</v>
      </c>
      <c r="B3" s="50" t="s">
        <v>14</v>
      </c>
      <c r="C3" s="50" t="s">
        <v>19</v>
      </c>
      <c r="D3" s="50" t="s">
        <v>4</v>
      </c>
      <c r="E3" s="50" t="s">
        <v>18</v>
      </c>
      <c r="F3" s="50" t="s">
        <v>20</v>
      </c>
      <c r="G3" s="50" t="s">
        <v>21</v>
      </c>
      <c r="H3" s="12" t="s">
        <v>25</v>
      </c>
      <c r="I3" s="56" t="s">
        <v>5</v>
      </c>
      <c r="J3" s="57" t="s">
        <v>6</v>
      </c>
      <c r="K3" s="58" t="s">
        <v>7</v>
      </c>
      <c r="L3" s="58" t="s">
        <v>8</v>
      </c>
      <c r="M3" s="58" t="s">
        <v>9</v>
      </c>
      <c r="N3" s="58" t="s">
        <v>10</v>
      </c>
      <c r="O3" s="59" t="s">
        <v>11</v>
      </c>
      <c r="P3" s="40" t="s">
        <v>3</v>
      </c>
    </row>
    <row r="4" spans="1:17" ht="14.25" customHeight="1" x14ac:dyDescent="0.15">
      <c r="A4" s="46">
        <v>1</v>
      </c>
      <c r="B4" s="46">
        <v>1</v>
      </c>
      <c r="C4" s="46" t="s">
        <v>15</v>
      </c>
      <c r="D4" s="46" t="s">
        <v>22</v>
      </c>
      <c r="E4" s="47" t="s">
        <v>132</v>
      </c>
      <c r="F4" s="46">
        <v>6</v>
      </c>
      <c r="G4" s="48" t="s">
        <v>23</v>
      </c>
      <c r="H4" s="13">
        <v>40</v>
      </c>
      <c r="I4" s="14"/>
      <c r="J4" s="43">
        <f>H4*I4</f>
        <v>0</v>
      </c>
      <c r="K4" s="44" t="str">
        <f>IF(I4="","×","○")</f>
        <v>×</v>
      </c>
      <c r="L4" s="44" t="str">
        <f>IF(I4&gt;=1,"○","×")</f>
        <v>×</v>
      </c>
      <c r="M4" s="44" t="str">
        <f>IF(ISNUMBER(I4),IF(INT(I4)=I4,"○","×"),"×")</f>
        <v>×</v>
      </c>
      <c r="N4" s="45" t="str">
        <f>IF(K4="○",IF(OR(L4="×",M4="×"),"←見積単価（税別）欄には、1以上の整数を入力してください",""),"")</f>
        <v/>
      </c>
      <c r="O4" s="37">
        <f t="shared" ref="O4:O76" si="0">IF(N4="",0,1)</f>
        <v>0</v>
      </c>
      <c r="P4" s="38">
        <f>B4</f>
        <v>1</v>
      </c>
      <c r="Q4" s="38" t="s">
        <v>12</v>
      </c>
    </row>
    <row r="5" spans="1:17" ht="14.25" customHeight="1" x14ac:dyDescent="0.15">
      <c r="A5" s="46">
        <v>2</v>
      </c>
      <c r="B5" s="46">
        <v>1</v>
      </c>
      <c r="C5" s="46" t="s">
        <v>15</v>
      </c>
      <c r="D5" s="46" t="s">
        <v>178</v>
      </c>
      <c r="E5" s="47" t="s">
        <v>24</v>
      </c>
      <c r="F5" s="46">
        <v>100</v>
      </c>
      <c r="G5" s="48" t="s">
        <v>23</v>
      </c>
      <c r="H5" s="13">
        <v>40</v>
      </c>
      <c r="I5" s="14"/>
      <c r="J5" s="43">
        <f>H5*I5</f>
        <v>0</v>
      </c>
      <c r="K5" s="44" t="str">
        <f>IF(I5="","×","○")</f>
        <v>×</v>
      </c>
      <c r="L5" s="44" t="str">
        <f>IF(I5&gt;=1,"○","×")</f>
        <v>×</v>
      </c>
      <c r="M5" s="44" t="str">
        <f>IF(ISNUMBER(I5),IF(INT(I5)=I5,"○","×"),"×")</f>
        <v>×</v>
      </c>
      <c r="N5" s="45" t="str">
        <f>IF(K5="○",IF(OR(L5="×",M5="×"),"←見積単価（税別）欄には、1以上の整数を入力してください",""),"")</f>
        <v/>
      </c>
      <c r="O5" s="37">
        <f t="shared" si="0"/>
        <v>0</v>
      </c>
      <c r="P5" s="38">
        <f>B5</f>
        <v>1</v>
      </c>
      <c r="Q5" s="38" t="s">
        <v>12</v>
      </c>
    </row>
    <row r="6" spans="1:17" ht="14.25" customHeight="1" x14ac:dyDescent="0.15">
      <c r="A6" s="46">
        <v>3</v>
      </c>
      <c r="B6" s="46">
        <v>1</v>
      </c>
      <c r="C6" s="46" t="s">
        <v>15</v>
      </c>
      <c r="D6" s="46" t="s">
        <v>26</v>
      </c>
      <c r="E6" s="47"/>
      <c r="F6" s="46">
        <v>1</v>
      </c>
      <c r="G6" s="48" t="s">
        <v>23</v>
      </c>
      <c r="H6" s="13">
        <v>6</v>
      </c>
      <c r="I6" s="14"/>
      <c r="J6" s="43">
        <f>H6*I6</f>
        <v>0</v>
      </c>
      <c r="K6" s="44" t="str">
        <f>IF(I6="","×","○")</f>
        <v>×</v>
      </c>
      <c r="L6" s="44" t="str">
        <f>IF(I6&gt;=1,"○","×")</f>
        <v>×</v>
      </c>
      <c r="M6" s="44" t="str">
        <f>IF(ISNUMBER(I6),IF(INT(I6)=I6,"○","×"),"×")</f>
        <v>×</v>
      </c>
      <c r="N6" s="45" t="str">
        <f>IF(K6="○",IF(OR(L6="×",M6="×"),"←見積単価（税別）欄には、1以上の整数を入力してください",""),"")</f>
        <v/>
      </c>
      <c r="O6" s="37">
        <f t="shared" si="0"/>
        <v>0</v>
      </c>
      <c r="P6" s="38">
        <f>B6</f>
        <v>1</v>
      </c>
      <c r="Q6" s="38" t="s">
        <v>12</v>
      </c>
    </row>
    <row r="7" spans="1:17" ht="14.25" customHeight="1" x14ac:dyDescent="0.15">
      <c r="A7" s="46">
        <v>4</v>
      </c>
      <c r="B7" s="46">
        <v>1</v>
      </c>
      <c r="C7" s="46" t="s">
        <v>15</v>
      </c>
      <c r="D7" s="46" t="s">
        <v>179</v>
      </c>
      <c r="E7" s="47" t="s">
        <v>27</v>
      </c>
      <c r="F7" s="46">
        <v>1</v>
      </c>
      <c r="G7" s="48" t="s">
        <v>23</v>
      </c>
      <c r="H7" s="13">
        <v>2</v>
      </c>
      <c r="I7" s="14"/>
      <c r="J7" s="43">
        <f>H7*I7</f>
        <v>0</v>
      </c>
      <c r="K7" s="44" t="str">
        <f>IF(I7="","×","○")</f>
        <v>×</v>
      </c>
      <c r="L7" s="44" t="str">
        <f>IF(I7&gt;=1,"○","×")</f>
        <v>×</v>
      </c>
      <c r="M7" s="44" t="str">
        <f>IF(ISNUMBER(I7),IF(INT(I7)=I7,"○","×"),"×")</f>
        <v>×</v>
      </c>
      <c r="N7" s="45" t="str">
        <f>IF(K7="○",IF(OR(L7="×",M7="×"),"←見積単価（税別）欄には、1以上の整数を入力してください",""),"")</f>
        <v/>
      </c>
      <c r="O7" s="37">
        <f>IF(N7="",0,1)</f>
        <v>0</v>
      </c>
      <c r="P7" s="38">
        <f>B7</f>
        <v>1</v>
      </c>
    </row>
    <row r="8" spans="1:17" ht="14.25" customHeight="1" x14ac:dyDescent="0.15">
      <c r="A8" s="46">
        <v>5</v>
      </c>
      <c r="B8" s="46">
        <v>1</v>
      </c>
      <c r="C8" s="46" t="s">
        <v>15</v>
      </c>
      <c r="D8" s="46" t="s">
        <v>180</v>
      </c>
      <c r="E8" s="47" t="s">
        <v>181</v>
      </c>
      <c r="F8" s="46">
        <v>1</v>
      </c>
      <c r="G8" s="48" t="s">
        <v>23</v>
      </c>
      <c r="H8" s="13">
        <v>39</v>
      </c>
      <c r="I8" s="14"/>
      <c r="J8" s="43">
        <f>H8*I8</f>
        <v>0</v>
      </c>
      <c r="K8" s="44" t="str">
        <f>IF(I8="","×","○")</f>
        <v>×</v>
      </c>
      <c r="L8" s="44" t="str">
        <f>IF(I8&gt;=1,"○","×")</f>
        <v>×</v>
      </c>
      <c r="M8" s="44" t="str">
        <f>IF(ISNUMBER(I8),IF(INT(I8)=I8,"○","×"),"×")</f>
        <v>×</v>
      </c>
      <c r="N8" s="45" t="str">
        <f>IF(K8="○",IF(OR(L8="×",M8="×"),"←見積単価（税別）欄には、1以上の整数を入力してください",""),"")</f>
        <v/>
      </c>
      <c r="O8" s="37">
        <f>IF(N8="",0,1)</f>
        <v>0</v>
      </c>
      <c r="P8" s="38">
        <f>B8</f>
        <v>1</v>
      </c>
    </row>
    <row r="9" spans="1:17" ht="14.25" customHeight="1" x14ac:dyDescent="0.15">
      <c r="A9" s="46">
        <v>6</v>
      </c>
      <c r="B9" s="46">
        <v>1</v>
      </c>
      <c r="C9" s="46" t="s">
        <v>15</v>
      </c>
      <c r="D9" s="46" t="s">
        <v>182</v>
      </c>
      <c r="E9" s="47" t="s">
        <v>183</v>
      </c>
      <c r="F9" s="46"/>
      <c r="G9" s="48" t="s">
        <v>23</v>
      </c>
      <c r="H9" s="13">
        <v>18</v>
      </c>
      <c r="I9" s="14"/>
      <c r="J9" s="43">
        <f>H9*I9</f>
        <v>0</v>
      </c>
      <c r="K9" s="44" t="str">
        <f>IF(I9="","×","○")</f>
        <v>×</v>
      </c>
      <c r="L9" s="44" t="str">
        <f>IF(I9&gt;=1,"○","×")</f>
        <v>×</v>
      </c>
      <c r="M9" s="44" t="str">
        <f>IF(ISNUMBER(I9),IF(INT(I9)=I9,"○","×"),"×")</f>
        <v>×</v>
      </c>
      <c r="N9" s="45" t="str">
        <f>IF(K9="○",IF(OR(L9="×",M9="×"),"←見積単価（税別）欄には、1以上の整数を入力してください",""),"")</f>
        <v/>
      </c>
      <c r="O9" s="37">
        <f>IF(N9="",0,1)</f>
        <v>0</v>
      </c>
      <c r="P9" s="38">
        <f>B9</f>
        <v>1</v>
      </c>
    </row>
    <row r="10" spans="1:17" ht="14.25" customHeight="1" x14ac:dyDescent="0.15">
      <c r="A10" s="46">
        <v>7</v>
      </c>
      <c r="B10" s="46">
        <v>1</v>
      </c>
      <c r="C10" s="46" t="s">
        <v>15</v>
      </c>
      <c r="D10" s="46" t="s">
        <v>184</v>
      </c>
      <c r="E10" s="47" t="s">
        <v>185</v>
      </c>
      <c r="F10" s="46"/>
      <c r="G10" s="48" t="s">
        <v>23</v>
      </c>
      <c r="H10" s="13">
        <v>330</v>
      </c>
      <c r="I10" s="14"/>
      <c r="J10" s="43">
        <f>H10*I10</f>
        <v>0</v>
      </c>
      <c r="K10" s="44" t="str">
        <f>IF(I10="","×","○")</f>
        <v>×</v>
      </c>
      <c r="L10" s="44" t="str">
        <f>IF(I10&gt;=1,"○","×")</f>
        <v>×</v>
      </c>
      <c r="M10" s="44" t="str">
        <f>IF(ISNUMBER(I10),IF(INT(I10)=I10,"○","×"),"×")</f>
        <v>×</v>
      </c>
      <c r="N10" s="45" t="str">
        <f>IF(K10="○",IF(OR(L10="×",M10="×"),"←見積単価（税別）欄には、1以上の整数を入力してください",""),"")</f>
        <v/>
      </c>
      <c r="O10" s="37">
        <f>IF(N10="",0,1)</f>
        <v>0</v>
      </c>
      <c r="P10" s="38">
        <f>B10</f>
        <v>1</v>
      </c>
    </row>
    <row r="11" spans="1:17" ht="14.25" customHeight="1" x14ac:dyDescent="0.15">
      <c r="A11" s="46">
        <v>8</v>
      </c>
      <c r="B11" s="46">
        <v>1</v>
      </c>
      <c r="C11" s="46" t="s">
        <v>15</v>
      </c>
      <c r="D11" s="46" t="s">
        <v>186</v>
      </c>
      <c r="E11" s="47" t="s">
        <v>187</v>
      </c>
      <c r="F11" s="46"/>
      <c r="G11" s="48" t="s">
        <v>23</v>
      </c>
      <c r="H11" s="13">
        <v>18</v>
      </c>
      <c r="I11" s="14"/>
      <c r="J11" s="43">
        <f>H11*I11</f>
        <v>0</v>
      </c>
      <c r="K11" s="44" t="str">
        <f>IF(I11="","×","○")</f>
        <v>×</v>
      </c>
      <c r="L11" s="44" t="str">
        <f>IF(I11&gt;=1,"○","×")</f>
        <v>×</v>
      </c>
      <c r="M11" s="44" t="str">
        <f>IF(ISNUMBER(I11),IF(INT(I11)=I11,"○","×"),"×")</f>
        <v>×</v>
      </c>
      <c r="N11" s="45" t="str">
        <f>IF(K11="○",IF(OR(L11="×",M11="×"),"←見積単価（税別）欄には、1以上の整数を入力してください",""),"")</f>
        <v/>
      </c>
      <c r="O11" s="37">
        <f>IF(N11="",0,1)</f>
        <v>0</v>
      </c>
      <c r="P11" s="38">
        <f>B11</f>
        <v>1</v>
      </c>
    </row>
    <row r="12" spans="1:17" ht="14.25" customHeight="1" x14ac:dyDescent="0.15">
      <c r="A12" s="46">
        <v>9</v>
      </c>
      <c r="B12" s="46">
        <v>1</v>
      </c>
      <c r="C12" s="46" t="s">
        <v>15</v>
      </c>
      <c r="D12" s="46" t="s">
        <v>188</v>
      </c>
      <c r="E12" s="47" t="s">
        <v>189</v>
      </c>
      <c r="F12" s="46"/>
      <c r="G12" s="48" t="s">
        <v>23</v>
      </c>
      <c r="H12" s="13">
        <v>11</v>
      </c>
      <c r="I12" s="14"/>
      <c r="J12" s="43">
        <f>H12*I12</f>
        <v>0</v>
      </c>
      <c r="K12" s="44" t="str">
        <f>IF(I12="","×","○")</f>
        <v>×</v>
      </c>
      <c r="L12" s="44" t="str">
        <f>IF(I12&gt;=1,"○","×")</f>
        <v>×</v>
      </c>
      <c r="M12" s="44" t="str">
        <f>IF(ISNUMBER(I12),IF(INT(I12)=I12,"○","×"),"×")</f>
        <v>×</v>
      </c>
      <c r="N12" s="45" t="str">
        <f>IF(K12="○",IF(OR(L12="×",M12="×"),"←見積単価（税別）欄には、1以上の整数を入力してください",""),"")</f>
        <v/>
      </c>
      <c r="O12" s="37">
        <f t="shared" si="0"/>
        <v>0</v>
      </c>
      <c r="P12" s="38">
        <f>B12</f>
        <v>1</v>
      </c>
      <c r="Q12" s="38" t="s">
        <v>12</v>
      </c>
    </row>
    <row r="13" spans="1:17" ht="14.25" customHeight="1" x14ac:dyDescent="0.15">
      <c r="A13" s="49"/>
      <c r="B13" s="49"/>
      <c r="C13" s="50"/>
      <c r="D13" s="49"/>
      <c r="E13" s="51"/>
      <c r="F13" s="49"/>
      <c r="G13" s="50"/>
      <c r="H13" s="15"/>
      <c r="I13" s="52" t="str">
        <f>CONCATENATE("札番",B12," 計")</f>
        <v>札番1 計</v>
      </c>
      <c r="J13" s="53">
        <f>SUMIF(B:B,B12,J:J)</f>
        <v>0</v>
      </c>
      <c r="K13" s="35">
        <f>COUNTIFS($B:$B,B12,K:K,"○")</f>
        <v>0</v>
      </c>
      <c r="L13" s="35"/>
      <c r="M13" s="35"/>
      <c r="N13" s="36" t="str">
        <f>IF(K13=0,"",IF(COUNTIF(B:B,P13)=K13,"","この項番で見積単価（税別）が入力されていない品目があります"))</f>
        <v/>
      </c>
      <c r="O13" s="37">
        <f t="shared" si="0"/>
        <v>0</v>
      </c>
      <c r="P13" s="38">
        <f>B12</f>
        <v>1</v>
      </c>
      <c r="Q13" s="38" t="s">
        <v>16</v>
      </c>
    </row>
    <row r="14" spans="1:17" ht="14.25" customHeight="1" x14ac:dyDescent="0.15">
      <c r="A14" s="46">
        <v>10</v>
      </c>
      <c r="B14" s="46">
        <v>2</v>
      </c>
      <c r="C14" s="46" t="s">
        <v>190</v>
      </c>
      <c r="D14" s="46" t="s">
        <v>121</v>
      </c>
      <c r="E14" s="47" t="s">
        <v>191</v>
      </c>
      <c r="F14" s="46">
        <v>1</v>
      </c>
      <c r="G14" s="48" t="s">
        <v>119</v>
      </c>
      <c r="H14" s="13">
        <v>1</v>
      </c>
      <c r="I14" s="14"/>
      <c r="J14" s="43">
        <f t="shared" ref="J14:J38" si="1">H14*I14</f>
        <v>0</v>
      </c>
      <c r="K14" s="44" t="str">
        <f t="shared" ref="K14:K38" si="2">IF(I14="","×","○")</f>
        <v>×</v>
      </c>
      <c r="L14" s="44" t="str">
        <f t="shared" ref="L14:L38" si="3">IF(I14&gt;=1,"○","×")</f>
        <v>×</v>
      </c>
      <c r="M14" s="44" t="str">
        <f t="shared" ref="M14:M38" si="4">IF(ISNUMBER(I14),IF(INT(I14)=I14,"○","×"),"×")</f>
        <v>×</v>
      </c>
      <c r="N14" s="45" t="str">
        <f t="shared" ref="N14:N38" si="5">IF(K14="○",IF(OR(L14="×",M14="×"),"←見積単価（税別）欄には、1以上の整数を入力してください",""),"")</f>
        <v/>
      </c>
      <c r="O14" s="37">
        <f t="shared" si="0"/>
        <v>0</v>
      </c>
      <c r="P14" s="38">
        <f t="shared" ref="P14:P38" si="6">B14</f>
        <v>2</v>
      </c>
    </row>
    <row r="15" spans="1:17" ht="14.25" customHeight="1" x14ac:dyDescent="0.15">
      <c r="A15" s="46">
        <v>11</v>
      </c>
      <c r="B15" s="46">
        <v>2</v>
      </c>
      <c r="C15" s="46" t="s">
        <v>190</v>
      </c>
      <c r="D15" s="46" t="s">
        <v>28</v>
      </c>
      <c r="E15" s="47" t="s">
        <v>192</v>
      </c>
      <c r="F15" s="46">
        <v>1</v>
      </c>
      <c r="G15" s="48" t="s">
        <v>23</v>
      </c>
      <c r="H15" s="13">
        <v>350</v>
      </c>
      <c r="I15" s="14"/>
      <c r="J15" s="43">
        <f t="shared" si="1"/>
        <v>0</v>
      </c>
      <c r="K15" s="44" t="str">
        <f t="shared" si="2"/>
        <v>×</v>
      </c>
      <c r="L15" s="44" t="str">
        <f t="shared" si="3"/>
        <v>×</v>
      </c>
      <c r="M15" s="44" t="str">
        <f t="shared" si="4"/>
        <v>×</v>
      </c>
      <c r="N15" s="45" t="str">
        <f t="shared" si="5"/>
        <v/>
      </c>
      <c r="O15" s="37">
        <f t="shared" si="0"/>
        <v>0</v>
      </c>
      <c r="P15" s="38">
        <f t="shared" si="6"/>
        <v>2</v>
      </c>
    </row>
    <row r="16" spans="1:17" ht="14.25" customHeight="1" x14ac:dyDescent="0.15">
      <c r="A16" s="46">
        <v>12</v>
      </c>
      <c r="B16" s="46">
        <v>2</v>
      </c>
      <c r="C16" s="46" t="s">
        <v>190</v>
      </c>
      <c r="D16" s="46" t="s">
        <v>122</v>
      </c>
      <c r="E16" s="47" t="s">
        <v>193</v>
      </c>
      <c r="F16" s="46">
        <v>1</v>
      </c>
      <c r="G16" s="48" t="s">
        <v>23</v>
      </c>
      <c r="H16" s="13">
        <v>250</v>
      </c>
      <c r="I16" s="14"/>
      <c r="J16" s="43">
        <f t="shared" si="1"/>
        <v>0</v>
      </c>
      <c r="K16" s="44" t="str">
        <f t="shared" si="2"/>
        <v>×</v>
      </c>
      <c r="L16" s="44" t="str">
        <f t="shared" si="3"/>
        <v>×</v>
      </c>
      <c r="M16" s="44" t="str">
        <f t="shared" si="4"/>
        <v>×</v>
      </c>
      <c r="N16" s="45" t="str">
        <f t="shared" si="5"/>
        <v/>
      </c>
      <c r="O16" s="37">
        <f t="shared" si="0"/>
        <v>0</v>
      </c>
      <c r="P16" s="38">
        <f t="shared" si="6"/>
        <v>2</v>
      </c>
    </row>
    <row r="17" spans="1:16" ht="14.25" customHeight="1" x14ac:dyDescent="0.15">
      <c r="A17" s="46">
        <v>13</v>
      </c>
      <c r="B17" s="46">
        <v>2</v>
      </c>
      <c r="C17" s="46" t="s">
        <v>190</v>
      </c>
      <c r="D17" s="46" t="s">
        <v>29</v>
      </c>
      <c r="E17" s="47" t="s">
        <v>194</v>
      </c>
      <c r="F17" s="46">
        <v>1</v>
      </c>
      <c r="G17" s="48" t="s">
        <v>23</v>
      </c>
      <c r="H17" s="13">
        <v>100</v>
      </c>
      <c r="I17" s="14"/>
      <c r="J17" s="43">
        <f t="shared" si="1"/>
        <v>0</v>
      </c>
      <c r="K17" s="44" t="str">
        <f t="shared" si="2"/>
        <v>×</v>
      </c>
      <c r="L17" s="44" t="str">
        <f t="shared" si="3"/>
        <v>×</v>
      </c>
      <c r="M17" s="44" t="str">
        <f t="shared" si="4"/>
        <v>×</v>
      </c>
      <c r="N17" s="45" t="str">
        <f t="shared" si="5"/>
        <v/>
      </c>
      <c r="O17" s="37">
        <f t="shared" si="0"/>
        <v>0</v>
      </c>
      <c r="P17" s="38">
        <f t="shared" si="6"/>
        <v>2</v>
      </c>
    </row>
    <row r="18" spans="1:16" ht="14.25" customHeight="1" x14ac:dyDescent="0.15">
      <c r="A18" s="46">
        <v>14</v>
      </c>
      <c r="B18" s="46">
        <v>2</v>
      </c>
      <c r="C18" s="46" t="s">
        <v>190</v>
      </c>
      <c r="D18" s="46" t="s">
        <v>30</v>
      </c>
      <c r="E18" s="47" t="s">
        <v>195</v>
      </c>
      <c r="F18" s="46">
        <v>1</v>
      </c>
      <c r="G18" s="48" t="s">
        <v>23</v>
      </c>
      <c r="H18" s="13">
        <v>1</v>
      </c>
      <c r="I18" s="14"/>
      <c r="J18" s="43">
        <f t="shared" si="1"/>
        <v>0</v>
      </c>
      <c r="K18" s="44" t="str">
        <f t="shared" si="2"/>
        <v>×</v>
      </c>
      <c r="L18" s="44" t="str">
        <f t="shared" si="3"/>
        <v>×</v>
      </c>
      <c r="M18" s="44" t="str">
        <f t="shared" si="4"/>
        <v>×</v>
      </c>
      <c r="N18" s="45" t="str">
        <f t="shared" si="5"/>
        <v/>
      </c>
      <c r="O18" s="37">
        <f t="shared" si="0"/>
        <v>0</v>
      </c>
      <c r="P18" s="38">
        <f t="shared" si="6"/>
        <v>2</v>
      </c>
    </row>
    <row r="19" spans="1:16" ht="14.25" customHeight="1" x14ac:dyDescent="0.15">
      <c r="A19" s="46">
        <v>15</v>
      </c>
      <c r="B19" s="46">
        <v>2</v>
      </c>
      <c r="C19" s="46" t="s">
        <v>190</v>
      </c>
      <c r="D19" s="46" t="s">
        <v>31</v>
      </c>
      <c r="E19" s="47" t="s">
        <v>196</v>
      </c>
      <c r="F19" s="46">
        <v>1</v>
      </c>
      <c r="G19" s="48" t="s">
        <v>23</v>
      </c>
      <c r="H19" s="13">
        <v>1</v>
      </c>
      <c r="I19" s="14"/>
      <c r="J19" s="43">
        <f t="shared" si="1"/>
        <v>0</v>
      </c>
      <c r="K19" s="44" t="str">
        <f t="shared" si="2"/>
        <v>×</v>
      </c>
      <c r="L19" s="44" t="str">
        <f t="shared" si="3"/>
        <v>×</v>
      </c>
      <c r="M19" s="44" t="str">
        <f t="shared" si="4"/>
        <v>×</v>
      </c>
      <c r="N19" s="45" t="str">
        <f t="shared" si="5"/>
        <v/>
      </c>
      <c r="O19" s="37">
        <f t="shared" si="0"/>
        <v>0</v>
      </c>
      <c r="P19" s="38">
        <f t="shared" si="6"/>
        <v>2</v>
      </c>
    </row>
    <row r="20" spans="1:16" ht="14.25" customHeight="1" x14ac:dyDescent="0.15">
      <c r="A20" s="46">
        <v>16</v>
      </c>
      <c r="B20" s="46">
        <v>2</v>
      </c>
      <c r="C20" s="46" t="s">
        <v>190</v>
      </c>
      <c r="D20" s="46" t="s">
        <v>123</v>
      </c>
      <c r="E20" s="47" t="s">
        <v>197</v>
      </c>
      <c r="F20" s="46">
        <v>1</v>
      </c>
      <c r="G20" s="48" t="s">
        <v>23</v>
      </c>
      <c r="H20" s="13">
        <v>1</v>
      </c>
      <c r="I20" s="14"/>
      <c r="J20" s="43">
        <f t="shared" ref="J20:J35" si="7">H20*I20</f>
        <v>0</v>
      </c>
      <c r="K20" s="44" t="str">
        <f t="shared" ref="K20:K35" si="8">IF(I20="","×","○")</f>
        <v>×</v>
      </c>
      <c r="L20" s="44" t="str">
        <f t="shared" ref="L20:L35" si="9">IF(I20&gt;=1,"○","×")</f>
        <v>×</v>
      </c>
      <c r="M20" s="44" t="str">
        <f t="shared" ref="M20:M35" si="10">IF(ISNUMBER(I20),IF(INT(I20)=I20,"○","×"),"×")</f>
        <v>×</v>
      </c>
      <c r="N20" s="45" t="str">
        <f t="shared" ref="N20:N35" si="11">IF(K20="○",IF(OR(L20="×",M20="×"),"←見積単価（税別）欄には、1以上の整数を入力してください",""),"")</f>
        <v/>
      </c>
      <c r="O20" s="37">
        <f t="shared" ref="O20:O35" si="12">IF(N20="",0,1)</f>
        <v>0</v>
      </c>
      <c r="P20" s="38">
        <f t="shared" si="6"/>
        <v>2</v>
      </c>
    </row>
    <row r="21" spans="1:16" ht="14.25" customHeight="1" x14ac:dyDescent="0.15">
      <c r="A21" s="46">
        <v>17</v>
      </c>
      <c r="B21" s="46">
        <v>2</v>
      </c>
      <c r="C21" s="46" t="s">
        <v>190</v>
      </c>
      <c r="D21" s="46" t="s">
        <v>124</v>
      </c>
      <c r="E21" s="47" t="s">
        <v>198</v>
      </c>
      <c r="F21" s="46">
        <v>1</v>
      </c>
      <c r="G21" s="48" t="s">
        <v>23</v>
      </c>
      <c r="H21" s="13">
        <v>1</v>
      </c>
      <c r="I21" s="14"/>
      <c r="J21" s="43">
        <f t="shared" si="7"/>
        <v>0</v>
      </c>
      <c r="K21" s="44" t="str">
        <f t="shared" si="8"/>
        <v>×</v>
      </c>
      <c r="L21" s="44" t="str">
        <f t="shared" si="9"/>
        <v>×</v>
      </c>
      <c r="M21" s="44" t="str">
        <f t="shared" si="10"/>
        <v>×</v>
      </c>
      <c r="N21" s="45" t="str">
        <f t="shared" si="11"/>
        <v/>
      </c>
      <c r="O21" s="37">
        <f t="shared" si="12"/>
        <v>0</v>
      </c>
      <c r="P21" s="38">
        <f t="shared" si="6"/>
        <v>2</v>
      </c>
    </row>
    <row r="22" spans="1:16" ht="14.25" customHeight="1" x14ac:dyDescent="0.15">
      <c r="A22" s="46">
        <v>18</v>
      </c>
      <c r="B22" s="46">
        <v>2</v>
      </c>
      <c r="C22" s="46" t="s">
        <v>190</v>
      </c>
      <c r="D22" s="46" t="s">
        <v>199</v>
      </c>
      <c r="E22" s="47" t="s">
        <v>200</v>
      </c>
      <c r="F22" s="46">
        <v>1</v>
      </c>
      <c r="G22" s="48" t="s">
        <v>23</v>
      </c>
      <c r="H22" s="13">
        <v>1</v>
      </c>
      <c r="I22" s="14"/>
      <c r="J22" s="43">
        <f t="shared" si="7"/>
        <v>0</v>
      </c>
      <c r="K22" s="44" t="str">
        <f t="shared" si="8"/>
        <v>×</v>
      </c>
      <c r="L22" s="44" t="str">
        <f t="shared" si="9"/>
        <v>×</v>
      </c>
      <c r="M22" s="44" t="str">
        <f t="shared" si="10"/>
        <v>×</v>
      </c>
      <c r="N22" s="45" t="str">
        <f t="shared" si="11"/>
        <v/>
      </c>
      <c r="O22" s="37">
        <f t="shared" si="12"/>
        <v>0</v>
      </c>
      <c r="P22" s="38">
        <f t="shared" si="6"/>
        <v>2</v>
      </c>
    </row>
    <row r="23" spans="1:16" ht="14.25" customHeight="1" x14ac:dyDescent="0.15">
      <c r="A23" s="46">
        <v>19</v>
      </c>
      <c r="B23" s="46">
        <v>2</v>
      </c>
      <c r="C23" s="46" t="s">
        <v>190</v>
      </c>
      <c r="D23" s="46" t="s">
        <v>32</v>
      </c>
      <c r="E23" s="47" t="s">
        <v>201</v>
      </c>
      <c r="F23" s="46">
        <v>1</v>
      </c>
      <c r="G23" s="48" t="s">
        <v>23</v>
      </c>
      <c r="H23" s="13">
        <v>1</v>
      </c>
      <c r="I23" s="14"/>
      <c r="J23" s="43">
        <f t="shared" si="7"/>
        <v>0</v>
      </c>
      <c r="K23" s="44" t="str">
        <f t="shared" si="8"/>
        <v>×</v>
      </c>
      <c r="L23" s="44" t="str">
        <f t="shared" si="9"/>
        <v>×</v>
      </c>
      <c r="M23" s="44" t="str">
        <f t="shared" si="10"/>
        <v>×</v>
      </c>
      <c r="N23" s="45" t="str">
        <f t="shared" si="11"/>
        <v/>
      </c>
      <c r="O23" s="37">
        <f t="shared" si="12"/>
        <v>0</v>
      </c>
      <c r="P23" s="38">
        <f t="shared" si="6"/>
        <v>2</v>
      </c>
    </row>
    <row r="24" spans="1:16" ht="14.25" customHeight="1" x14ac:dyDescent="0.15">
      <c r="A24" s="46">
        <v>20</v>
      </c>
      <c r="B24" s="46">
        <v>2</v>
      </c>
      <c r="C24" s="46" t="s">
        <v>190</v>
      </c>
      <c r="D24" s="46" t="s">
        <v>33</v>
      </c>
      <c r="E24" s="47" t="s">
        <v>202</v>
      </c>
      <c r="F24" s="46">
        <v>1</v>
      </c>
      <c r="G24" s="48" t="s">
        <v>23</v>
      </c>
      <c r="H24" s="13">
        <v>1</v>
      </c>
      <c r="I24" s="14"/>
      <c r="J24" s="43">
        <f t="shared" si="7"/>
        <v>0</v>
      </c>
      <c r="K24" s="44" t="str">
        <f t="shared" si="8"/>
        <v>×</v>
      </c>
      <c r="L24" s="44" t="str">
        <f t="shared" si="9"/>
        <v>×</v>
      </c>
      <c r="M24" s="44" t="str">
        <f t="shared" si="10"/>
        <v>×</v>
      </c>
      <c r="N24" s="45" t="str">
        <f t="shared" si="11"/>
        <v/>
      </c>
      <c r="O24" s="37">
        <f t="shared" si="12"/>
        <v>0</v>
      </c>
      <c r="P24" s="38">
        <f t="shared" si="6"/>
        <v>2</v>
      </c>
    </row>
    <row r="25" spans="1:16" ht="14.25" customHeight="1" x14ac:dyDescent="0.15">
      <c r="A25" s="46">
        <v>21</v>
      </c>
      <c r="B25" s="46">
        <v>2</v>
      </c>
      <c r="C25" s="46" t="s">
        <v>190</v>
      </c>
      <c r="D25" s="46" t="s">
        <v>203</v>
      </c>
      <c r="E25" s="47" t="s">
        <v>204</v>
      </c>
      <c r="F25" s="46">
        <v>1</v>
      </c>
      <c r="G25" s="48" t="s">
        <v>23</v>
      </c>
      <c r="H25" s="13">
        <v>3</v>
      </c>
      <c r="I25" s="14"/>
      <c r="J25" s="43">
        <f t="shared" si="7"/>
        <v>0</v>
      </c>
      <c r="K25" s="44" t="str">
        <f t="shared" si="8"/>
        <v>×</v>
      </c>
      <c r="L25" s="44" t="str">
        <f t="shared" si="9"/>
        <v>×</v>
      </c>
      <c r="M25" s="44" t="str">
        <f t="shared" si="10"/>
        <v>×</v>
      </c>
      <c r="N25" s="45" t="str">
        <f t="shared" si="11"/>
        <v/>
      </c>
      <c r="O25" s="37">
        <f t="shared" si="12"/>
        <v>0</v>
      </c>
      <c r="P25" s="38">
        <f t="shared" si="6"/>
        <v>2</v>
      </c>
    </row>
    <row r="26" spans="1:16" ht="14.25" customHeight="1" x14ac:dyDescent="0.15">
      <c r="A26" s="46">
        <v>22</v>
      </c>
      <c r="B26" s="46">
        <v>2</v>
      </c>
      <c r="C26" s="46" t="s">
        <v>190</v>
      </c>
      <c r="D26" s="46" t="s">
        <v>34</v>
      </c>
      <c r="E26" s="47" t="s">
        <v>205</v>
      </c>
      <c r="F26" s="46">
        <v>1</v>
      </c>
      <c r="G26" s="48" t="s">
        <v>23</v>
      </c>
      <c r="H26" s="13">
        <v>1</v>
      </c>
      <c r="I26" s="14"/>
      <c r="J26" s="43">
        <f t="shared" si="7"/>
        <v>0</v>
      </c>
      <c r="K26" s="44" t="str">
        <f t="shared" si="8"/>
        <v>×</v>
      </c>
      <c r="L26" s="44" t="str">
        <f t="shared" si="9"/>
        <v>×</v>
      </c>
      <c r="M26" s="44" t="str">
        <f t="shared" si="10"/>
        <v>×</v>
      </c>
      <c r="N26" s="45" t="str">
        <f t="shared" si="11"/>
        <v/>
      </c>
      <c r="O26" s="37">
        <f t="shared" si="12"/>
        <v>0</v>
      </c>
      <c r="P26" s="38">
        <f t="shared" si="6"/>
        <v>2</v>
      </c>
    </row>
    <row r="27" spans="1:16" ht="14.25" customHeight="1" x14ac:dyDescent="0.15">
      <c r="A27" s="46">
        <v>23</v>
      </c>
      <c r="B27" s="46">
        <v>2</v>
      </c>
      <c r="C27" s="46" t="s">
        <v>190</v>
      </c>
      <c r="D27" s="46" t="s">
        <v>35</v>
      </c>
      <c r="E27" s="47" t="s">
        <v>206</v>
      </c>
      <c r="F27" s="46">
        <v>1</v>
      </c>
      <c r="G27" s="48" t="s">
        <v>23</v>
      </c>
      <c r="H27" s="13">
        <v>1</v>
      </c>
      <c r="I27" s="14"/>
      <c r="J27" s="43">
        <f t="shared" si="7"/>
        <v>0</v>
      </c>
      <c r="K27" s="44" t="str">
        <f t="shared" si="8"/>
        <v>×</v>
      </c>
      <c r="L27" s="44" t="str">
        <f t="shared" si="9"/>
        <v>×</v>
      </c>
      <c r="M27" s="44" t="str">
        <f t="shared" si="10"/>
        <v>×</v>
      </c>
      <c r="N27" s="45" t="str">
        <f t="shared" si="11"/>
        <v/>
      </c>
      <c r="O27" s="37">
        <f t="shared" si="12"/>
        <v>0</v>
      </c>
      <c r="P27" s="38">
        <f t="shared" si="6"/>
        <v>2</v>
      </c>
    </row>
    <row r="28" spans="1:16" ht="14.25" customHeight="1" x14ac:dyDescent="0.15">
      <c r="A28" s="46">
        <v>24</v>
      </c>
      <c r="B28" s="46">
        <v>2</v>
      </c>
      <c r="C28" s="46" t="s">
        <v>190</v>
      </c>
      <c r="D28" s="46" t="s">
        <v>36</v>
      </c>
      <c r="E28" s="47" t="s">
        <v>207</v>
      </c>
      <c r="F28" s="46">
        <v>1</v>
      </c>
      <c r="G28" s="48" t="s">
        <v>23</v>
      </c>
      <c r="H28" s="13">
        <v>1</v>
      </c>
      <c r="I28" s="14"/>
      <c r="J28" s="43">
        <f t="shared" ref="J28:J32" si="13">H28*I28</f>
        <v>0</v>
      </c>
      <c r="K28" s="44" t="str">
        <f t="shared" ref="K28:K32" si="14">IF(I28="","×","○")</f>
        <v>×</v>
      </c>
      <c r="L28" s="44" t="str">
        <f t="shared" ref="L28:L32" si="15">IF(I28&gt;=1,"○","×")</f>
        <v>×</v>
      </c>
      <c r="M28" s="44" t="str">
        <f t="shared" ref="M28:M32" si="16">IF(ISNUMBER(I28),IF(INT(I28)=I28,"○","×"),"×")</f>
        <v>×</v>
      </c>
      <c r="N28" s="45" t="str">
        <f t="shared" ref="N28:N32" si="17">IF(K28="○",IF(OR(L28="×",M28="×"),"←見積単価（税別）欄には、1以上の整数を入力してください",""),"")</f>
        <v/>
      </c>
      <c r="O28" s="37">
        <f t="shared" ref="O28:O32" si="18">IF(N28="",0,1)</f>
        <v>0</v>
      </c>
      <c r="P28" s="38">
        <f t="shared" ref="P28:P32" si="19">B28</f>
        <v>2</v>
      </c>
    </row>
    <row r="29" spans="1:16" ht="14.25" customHeight="1" x14ac:dyDescent="0.15">
      <c r="A29" s="46">
        <v>25</v>
      </c>
      <c r="B29" s="46">
        <v>2</v>
      </c>
      <c r="C29" s="46" t="s">
        <v>190</v>
      </c>
      <c r="D29" s="46" t="s">
        <v>37</v>
      </c>
      <c r="E29" s="47" t="s">
        <v>208</v>
      </c>
      <c r="F29" s="46">
        <v>1</v>
      </c>
      <c r="G29" s="48" t="s">
        <v>23</v>
      </c>
      <c r="H29" s="13">
        <v>1</v>
      </c>
      <c r="I29" s="14"/>
      <c r="J29" s="43">
        <f t="shared" si="13"/>
        <v>0</v>
      </c>
      <c r="K29" s="44" t="str">
        <f t="shared" si="14"/>
        <v>×</v>
      </c>
      <c r="L29" s="44" t="str">
        <f t="shared" si="15"/>
        <v>×</v>
      </c>
      <c r="M29" s="44" t="str">
        <f t="shared" si="16"/>
        <v>×</v>
      </c>
      <c r="N29" s="45" t="str">
        <f t="shared" si="17"/>
        <v/>
      </c>
      <c r="O29" s="37">
        <f t="shared" si="18"/>
        <v>0</v>
      </c>
      <c r="P29" s="38">
        <f t="shared" si="19"/>
        <v>2</v>
      </c>
    </row>
    <row r="30" spans="1:16" ht="14.25" customHeight="1" x14ac:dyDescent="0.15">
      <c r="A30" s="46">
        <v>26</v>
      </c>
      <c r="B30" s="46">
        <v>2</v>
      </c>
      <c r="C30" s="46" t="s">
        <v>190</v>
      </c>
      <c r="D30" s="46" t="s">
        <v>38</v>
      </c>
      <c r="E30" s="47" t="s">
        <v>209</v>
      </c>
      <c r="F30" s="46">
        <v>1</v>
      </c>
      <c r="G30" s="48" t="s">
        <v>23</v>
      </c>
      <c r="H30" s="13">
        <v>2</v>
      </c>
      <c r="I30" s="14"/>
      <c r="J30" s="43">
        <f t="shared" si="13"/>
        <v>0</v>
      </c>
      <c r="K30" s="44" t="str">
        <f t="shared" si="14"/>
        <v>×</v>
      </c>
      <c r="L30" s="44" t="str">
        <f t="shared" si="15"/>
        <v>×</v>
      </c>
      <c r="M30" s="44" t="str">
        <f t="shared" si="16"/>
        <v>×</v>
      </c>
      <c r="N30" s="45" t="str">
        <f t="shared" si="17"/>
        <v/>
      </c>
      <c r="O30" s="37">
        <f t="shared" si="18"/>
        <v>0</v>
      </c>
      <c r="P30" s="38">
        <f t="shared" si="19"/>
        <v>2</v>
      </c>
    </row>
    <row r="31" spans="1:16" ht="14.25" customHeight="1" x14ac:dyDescent="0.15">
      <c r="A31" s="46">
        <v>27</v>
      </c>
      <c r="B31" s="46">
        <v>2</v>
      </c>
      <c r="C31" s="46" t="s">
        <v>190</v>
      </c>
      <c r="D31" s="46" t="s">
        <v>210</v>
      </c>
      <c r="E31" s="47" t="s">
        <v>211</v>
      </c>
      <c r="F31" s="46">
        <v>1</v>
      </c>
      <c r="G31" s="48" t="s">
        <v>23</v>
      </c>
      <c r="H31" s="13">
        <v>10</v>
      </c>
      <c r="I31" s="14"/>
      <c r="J31" s="43">
        <f t="shared" si="13"/>
        <v>0</v>
      </c>
      <c r="K31" s="44" t="str">
        <f t="shared" si="14"/>
        <v>×</v>
      </c>
      <c r="L31" s="44" t="str">
        <f t="shared" si="15"/>
        <v>×</v>
      </c>
      <c r="M31" s="44" t="str">
        <f t="shared" si="16"/>
        <v>×</v>
      </c>
      <c r="N31" s="45" t="str">
        <f t="shared" si="17"/>
        <v/>
      </c>
      <c r="O31" s="37">
        <f t="shared" si="18"/>
        <v>0</v>
      </c>
      <c r="P31" s="38">
        <f t="shared" si="19"/>
        <v>2</v>
      </c>
    </row>
    <row r="32" spans="1:16" ht="14.25" customHeight="1" x14ac:dyDescent="0.15">
      <c r="A32" s="46">
        <v>28</v>
      </c>
      <c r="B32" s="46">
        <v>2</v>
      </c>
      <c r="C32" s="46" t="s">
        <v>190</v>
      </c>
      <c r="D32" s="46" t="s">
        <v>39</v>
      </c>
      <c r="E32" s="47" t="s">
        <v>44</v>
      </c>
      <c r="F32" s="46">
        <v>1</v>
      </c>
      <c r="G32" s="48" t="s">
        <v>23</v>
      </c>
      <c r="H32" s="13">
        <v>5</v>
      </c>
      <c r="I32" s="14"/>
      <c r="J32" s="43">
        <f t="shared" si="13"/>
        <v>0</v>
      </c>
      <c r="K32" s="44" t="str">
        <f t="shared" si="14"/>
        <v>×</v>
      </c>
      <c r="L32" s="44" t="str">
        <f t="shared" si="15"/>
        <v>×</v>
      </c>
      <c r="M32" s="44" t="str">
        <f t="shared" si="16"/>
        <v>×</v>
      </c>
      <c r="N32" s="45" t="str">
        <f t="shared" si="17"/>
        <v/>
      </c>
      <c r="O32" s="37">
        <f t="shared" si="18"/>
        <v>0</v>
      </c>
      <c r="P32" s="38">
        <f t="shared" si="19"/>
        <v>2</v>
      </c>
    </row>
    <row r="33" spans="1:17" ht="14.25" customHeight="1" x14ac:dyDescent="0.15">
      <c r="A33" s="46">
        <v>29</v>
      </c>
      <c r="B33" s="46">
        <v>2</v>
      </c>
      <c r="C33" s="46" t="s">
        <v>190</v>
      </c>
      <c r="D33" s="46" t="s">
        <v>212</v>
      </c>
      <c r="E33" s="47" t="s">
        <v>45</v>
      </c>
      <c r="F33" s="46">
        <v>1</v>
      </c>
      <c r="G33" s="48" t="s">
        <v>23</v>
      </c>
      <c r="H33" s="13">
        <v>1</v>
      </c>
      <c r="I33" s="14"/>
      <c r="J33" s="43">
        <f t="shared" si="7"/>
        <v>0</v>
      </c>
      <c r="K33" s="44" t="str">
        <f t="shared" si="8"/>
        <v>×</v>
      </c>
      <c r="L33" s="44" t="str">
        <f t="shared" si="9"/>
        <v>×</v>
      </c>
      <c r="M33" s="44" t="str">
        <f t="shared" si="10"/>
        <v>×</v>
      </c>
      <c r="N33" s="45" t="str">
        <f t="shared" si="11"/>
        <v/>
      </c>
      <c r="O33" s="37">
        <f t="shared" si="12"/>
        <v>0</v>
      </c>
      <c r="P33" s="38">
        <f t="shared" si="6"/>
        <v>2</v>
      </c>
    </row>
    <row r="34" spans="1:17" ht="14.25" customHeight="1" x14ac:dyDescent="0.15">
      <c r="A34" s="46">
        <v>30</v>
      </c>
      <c r="B34" s="46">
        <v>2</v>
      </c>
      <c r="C34" s="46" t="s">
        <v>190</v>
      </c>
      <c r="D34" s="46" t="s">
        <v>213</v>
      </c>
      <c r="E34" s="47" t="s">
        <v>46</v>
      </c>
      <c r="F34" s="46">
        <v>1</v>
      </c>
      <c r="G34" s="48" t="s">
        <v>23</v>
      </c>
      <c r="H34" s="13">
        <v>2</v>
      </c>
      <c r="I34" s="14"/>
      <c r="J34" s="43">
        <f t="shared" si="7"/>
        <v>0</v>
      </c>
      <c r="K34" s="44" t="str">
        <f t="shared" si="8"/>
        <v>×</v>
      </c>
      <c r="L34" s="44" t="str">
        <f t="shared" si="9"/>
        <v>×</v>
      </c>
      <c r="M34" s="44" t="str">
        <f t="shared" si="10"/>
        <v>×</v>
      </c>
      <c r="N34" s="45" t="str">
        <f t="shared" si="11"/>
        <v/>
      </c>
      <c r="O34" s="37">
        <f t="shared" si="12"/>
        <v>0</v>
      </c>
      <c r="P34" s="38">
        <f t="shared" si="6"/>
        <v>2</v>
      </c>
    </row>
    <row r="35" spans="1:17" ht="14.25" customHeight="1" x14ac:dyDescent="0.15">
      <c r="A35" s="46">
        <v>31</v>
      </c>
      <c r="B35" s="46">
        <v>2</v>
      </c>
      <c r="C35" s="46" t="s">
        <v>190</v>
      </c>
      <c r="D35" s="46" t="s">
        <v>40</v>
      </c>
      <c r="E35" s="47" t="s">
        <v>214</v>
      </c>
      <c r="F35" s="46">
        <v>1</v>
      </c>
      <c r="G35" s="48" t="s">
        <v>119</v>
      </c>
      <c r="H35" s="13">
        <v>1</v>
      </c>
      <c r="I35" s="14"/>
      <c r="J35" s="43">
        <f t="shared" si="7"/>
        <v>0</v>
      </c>
      <c r="K35" s="44" t="str">
        <f t="shared" si="8"/>
        <v>×</v>
      </c>
      <c r="L35" s="44" t="str">
        <f t="shared" si="9"/>
        <v>×</v>
      </c>
      <c r="M35" s="44" t="str">
        <f t="shared" si="10"/>
        <v>×</v>
      </c>
      <c r="N35" s="45" t="str">
        <f t="shared" si="11"/>
        <v/>
      </c>
      <c r="O35" s="37">
        <f t="shared" si="12"/>
        <v>0</v>
      </c>
      <c r="P35" s="38">
        <f t="shared" si="6"/>
        <v>2</v>
      </c>
    </row>
    <row r="36" spans="1:17" ht="14.25" customHeight="1" x14ac:dyDescent="0.15">
      <c r="A36" s="46">
        <v>32</v>
      </c>
      <c r="B36" s="46">
        <v>2</v>
      </c>
      <c r="C36" s="46" t="s">
        <v>190</v>
      </c>
      <c r="D36" s="46" t="s">
        <v>41</v>
      </c>
      <c r="E36" s="47" t="s">
        <v>215</v>
      </c>
      <c r="F36" s="46">
        <v>1</v>
      </c>
      <c r="G36" s="48" t="s">
        <v>119</v>
      </c>
      <c r="H36" s="13">
        <v>1</v>
      </c>
      <c r="I36" s="14"/>
      <c r="J36" s="43">
        <f t="shared" si="1"/>
        <v>0</v>
      </c>
      <c r="K36" s="44" t="str">
        <f t="shared" si="2"/>
        <v>×</v>
      </c>
      <c r="L36" s="44" t="str">
        <f t="shared" si="3"/>
        <v>×</v>
      </c>
      <c r="M36" s="44" t="str">
        <f t="shared" si="4"/>
        <v>×</v>
      </c>
      <c r="N36" s="45" t="str">
        <f t="shared" si="5"/>
        <v/>
      </c>
      <c r="O36" s="37">
        <f t="shared" si="0"/>
        <v>0</v>
      </c>
      <c r="P36" s="38">
        <f t="shared" si="6"/>
        <v>2</v>
      </c>
    </row>
    <row r="37" spans="1:17" ht="14.25" customHeight="1" x14ac:dyDescent="0.15">
      <c r="A37" s="46">
        <v>33</v>
      </c>
      <c r="B37" s="46">
        <v>2</v>
      </c>
      <c r="C37" s="46" t="s">
        <v>190</v>
      </c>
      <c r="D37" s="46" t="s">
        <v>42</v>
      </c>
      <c r="E37" s="47" t="s">
        <v>216</v>
      </c>
      <c r="F37" s="46">
        <v>1</v>
      </c>
      <c r="G37" s="48" t="s">
        <v>119</v>
      </c>
      <c r="H37" s="13">
        <v>1</v>
      </c>
      <c r="I37" s="14"/>
      <c r="J37" s="43">
        <f t="shared" ref="J37" si="20">H37*I37</f>
        <v>0</v>
      </c>
      <c r="K37" s="44" t="str">
        <f t="shared" ref="K37" si="21">IF(I37="","×","○")</f>
        <v>×</v>
      </c>
      <c r="L37" s="44" t="str">
        <f t="shared" ref="L37" si="22">IF(I37&gt;=1,"○","×")</f>
        <v>×</v>
      </c>
      <c r="M37" s="44" t="str">
        <f t="shared" ref="M37" si="23">IF(ISNUMBER(I37),IF(INT(I37)=I37,"○","×"),"×")</f>
        <v>×</v>
      </c>
      <c r="N37" s="45" t="str">
        <f t="shared" ref="N37" si="24">IF(K37="○",IF(OR(L37="×",M37="×"),"←見積単価（税別）欄には、1以上の整数を入力してください",""),"")</f>
        <v/>
      </c>
      <c r="O37" s="37">
        <f t="shared" ref="O37" si="25">IF(N37="",0,1)</f>
        <v>0</v>
      </c>
      <c r="P37" s="38">
        <f t="shared" si="6"/>
        <v>2</v>
      </c>
    </row>
    <row r="38" spans="1:17" ht="14.25" customHeight="1" x14ac:dyDescent="0.15">
      <c r="A38" s="46">
        <v>34</v>
      </c>
      <c r="B38" s="46">
        <v>2</v>
      </c>
      <c r="C38" s="46" t="s">
        <v>190</v>
      </c>
      <c r="D38" s="46" t="s">
        <v>217</v>
      </c>
      <c r="E38" s="47" t="s">
        <v>218</v>
      </c>
      <c r="F38" s="46">
        <v>1</v>
      </c>
      <c r="G38" s="48" t="s">
        <v>23</v>
      </c>
      <c r="H38" s="13">
        <v>3</v>
      </c>
      <c r="I38" s="14"/>
      <c r="J38" s="43">
        <f t="shared" si="1"/>
        <v>0</v>
      </c>
      <c r="K38" s="44" t="str">
        <f t="shared" si="2"/>
        <v>×</v>
      </c>
      <c r="L38" s="44" t="str">
        <f t="shared" si="3"/>
        <v>×</v>
      </c>
      <c r="M38" s="44" t="str">
        <f t="shared" si="4"/>
        <v>×</v>
      </c>
      <c r="N38" s="45" t="str">
        <f t="shared" si="5"/>
        <v/>
      </c>
      <c r="O38" s="37">
        <f t="shared" si="0"/>
        <v>0</v>
      </c>
      <c r="P38" s="38">
        <f t="shared" si="6"/>
        <v>2</v>
      </c>
    </row>
    <row r="39" spans="1:17" ht="14.25" customHeight="1" x14ac:dyDescent="0.15">
      <c r="A39" s="49"/>
      <c r="B39" s="49"/>
      <c r="C39" s="50"/>
      <c r="D39" s="49"/>
      <c r="E39" s="51"/>
      <c r="F39" s="49"/>
      <c r="G39" s="50"/>
      <c r="H39" s="15"/>
      <c r="I39" s="52" t="str">
        <f>CONCATENATE("札番",B38," 計")</f>
        <v>札番2 計</v>
      </c>
      <c r="J39" s="53">
        <f>SUMIF(B:B,B38,J:J)</f>
        <v>0</v>
      </c>
      <c r="K39" s="35">
        <f>COUNTIFS($B:$B,$B38,K:K,"○")</f>
        <v>0</v>
      </c>
      <c r="L39" s="35"/>
      <c r="M39" s="35"/>
      <c r="N39" s="36" t="str">
        <f>IF(K39=0,"",IF(COUNTIF(B:B,P39)=K39,"","この項番で見積単価（税別）が入力されていない品目があります"))</f>
        <v/>
      </c>
      <c r="O39" s="37">
        <f t="shared" si="0"/>
        <v>0</v>
      </c>
      <c r="P39" s="38">
        <f>B38</f>
        <v>2</v>
      </c>
      <c r="Q39" s="38" t="s">
        <v>12</v>
      </c>
    </row>
    <row r="40" spans="1:17" ht="14.25" customHeight="1" x14ac:dyDescent="0.15">
      <c r="A40" s="46">
        <v>35</v>
      </c>
      <c r="B40" s="46">
        <v>3</v>
      </c>
      <c r="C40" s="46" t="s">
        <v>219</v>
      </c>
      <c r="D40" s="46" t="s">
        <v>220</v>
      </c>
      <c r="E40" s="47" t="s">
        <v>43</v>
      </c>
      <c r="F40" s="46">
        <v>1</v>
      </c>
      <c r="G40" s="48" t="s">
        <v>23</v>
      </c>
      <c r="H40" s="13">
        <v>90</v>
      </c>
      <c r="I40" s="14"/>
      <c r="J40" s="43">
        <f>H40*I40</f>
        <v>0</v>
      </c>
      <c r="K40" s="44" t="str">
        <f>IF(I40="","×","○")</f>
        <v>×</v>
      </c>
      <c r="L40" s="44" t="str">
        <f>IF(I40&gt;=1,"○","×")</f>
        <v>×</v>
      </c>
      <c r="M40" s="44" t="str">
        <f>IF(ISNUMBER(I40),IF(INT(I40)=I40,"○","×"),"×")</f>
        <v>×</v>
      </c>
      <c r="N40" s="45" t="str">
        <f>IF(K40="○",IF(OR(L40="×",M40="×"),"←見積単価（税別）欄には、1以上の整数を入力してください",""),"")</f>
        <v/>
      </c>
      <c r="O40" s="37">
        <f t="shared" si="0"/>
        <v>0</v>
      </c>
      <c r="P40" s="38">
        <f>B40</f>
        <v>3</v>
      </c>
    </row>
    <row r="41" spans="1:17" ht="14.25" customHeight="1" x14ac:dyDescent="0.15">
      <c r="A41" s="49"/>
      <c r="B41" s="49"/>
      <c r="C41" s="50"/>
      <c r="D41" s="49"/>
      <c r="E41" s="51"/>
      <c r="F41" s="49"/>
      <c r="G41" s="50"/>
      <c r="H41" s="15"/>
      <c r="I41" s="52" t="str">
        <f>CONCATENATE("札番",B40," 計")</f>
        <v>札番3 計</v>
      </c>
      <c r="J41" s="53">
        <f>SUMIF(B:B,B40,J:J)</f>
        <v>0</v>
      </c>
      <c r="K41" s="35">
        <f>COUNTIFS($B:$B,$B40,K:K,"○")</f>
        <v>0</v>
      </c>
      <c r="L41" s="35"/>
      <c r="M41" s="35"/>
      <c r="N41" s="36" t="str">
        <f>IF(K41=0,"",IF(COUNTIF(B:B,P41)=K41,"","この項番で見積単価（税別）が入力されていない品目があります"))</f>
        <v/>
      </c>
      <c r="O41" s="37">
        <f t="shared" ref="O41" si="26">IF(N41="",0,1)</f>
        <v>0</v>
      </c>
      <c r="P41" s="38">
        <f>B40</f>
        <v>3</v>
      </c>
      <c r="Q41" s="38" t="s">
        <v>12</v>
      </c>
    </row>
    <row r="42" spans="1:17" ht="14.25" customHeight="1" x14ac:dyDescent="0.15">
      <c r="A42" s="46">
        <v>36</v>
      </c>
      <c r="B42" s="46">
        <v>4</v>
      </c>
      <c r="C42" s="46" t="s">
        <v>221</v>
      </c>
      <c r="D42" s="46" t="s">
        <v>49</v>
      </c>
      <c r="E42" s="47" t="s">
        <v>222</v>
      </c>
      <c r="F42" s="46">
        <v>1</v>
      </c>
      <c r="G42" s="48" t="s">
        <v>119</v>
      </c>
      <c r="H42" s="13">
        <v>10</v>
      </c>
      <c r="I42" s="14"/>
      <c r="J42" s="43">
        <f t="shared" ref="J42:J46" si="27">H42*I42</f>
        <v>0</v>
      </c>
      <c r="K42" s="44" t="str">
        <f t="shared" ref="K42:K46" si="28">IF(I42="","×","○")</f>
        <v>×</v>
      </c>
      <c r="L42" s="44" t="str">
        <f t="shared" ref="L42:L46" si="29">IF(I42&gt;=1,"○","×")</f>
        <v>×</v>
      </c>
      <c r="M42" s="44" t="str">
        <f t="shared" ref="M42:M46" si="30">IF(ISNUMBER(I42),IF(INT(I42)=I42,"○","×"),"×")</f>
        <v>×</v>
      </c>
      <c r="N42" s="45" t="str">
        <f t="shared" ref="N42:N46" si="31">IF(K42="○",IF(OR(L42="×",M42="×"),"←見積単価（税別）欄には、1以上の整数を入力してください",""),"")</f>
        <v/>
      </c>
      <c r="O42" s="37">
        <f t="shared" si="0"/>
        <v>0</v>
      </c>
      <c r="P42" s="38">
        <f t="shared" ref="P42:P46" si="32">B42</f>
        <v>4</v>
      </c>
    </row>
    <row r="43" spans="1:17" ht="14.25" customHeight="1" x14ac:dyDescent="0.15">
      <c r="A43" s="46">
        <v>37</v>
      </c>
      <c r="B43" s="46">
        <v>4</v>
      </c>
      <c r="C43" s="46" t="s">
        <v>221</v>
      </c>
      <c r="D43" s="46" t="s">
        <v>50</v>
      </c>
      <c r="E43" s="47" t="s">
        <v>223</v>
      </c>
      <c r="F43" s="46">
        <v>1</v>
      </c>
      <c r="G43" s="48" t="s">
        <v>119</v>
      </c>
      <c r="H43" s="13">
        <v>3</v>
      </c>
      <c r="I43" s="14"/>
      <c r="J43" s="43">
        <f t="shared" si="27"/>
        <v>0</v>
      </c>
      <c r="K43" s="44" t="str">
        <f t="shared" si="28"/>
        <v>×</v>
      </c>
      <c r="L43" s="44" t="str">
        <f t="shared" si="29"/>
        <v>×</v>
      </c>
      <c r="M43" s="44" t="str">
        <f t="shared" si="30"/>
        <v>×</v>
      </c>
      <c r="N43" s="45" t="str">
        <f t="shared" si="31"/>
        <v/>
      </c>
      <c r="O43" s="37">
        <f t="shared" si="0"/>
        <v>0</v>
      </c>
      <c r="P43" s="38">
        <f t="shared" si="32"/>
        <v>4</v>
      </c>
    </row>
    <row r="44" spans="1:17" ht="14.25" customHeight="1" x14ac:dyDescent="0.15">
      <c r="A44" s="46">
        <v>38</v>
      </c>
      <c r="B44" s="46">
        <v>4</v>
      </c>
      <c r="C44" s="46" t="s">
        <v>221</v>
      </c>
      <c r="D44" s="46" t="s">
        <v>51</v>
      </c>
      <c r="E44" s="47" t="s">
        <v>224</v>
      </c>
      <c r="F44" s="46">
        <v>1</v>
      </c>
      <c r="G44" s="48" t="s">
        <v>119</v>
      </c>
      <c r="H44" s="13">
        <v>3</v>
      </c>
      <c r="I44" s="14"/>
      <c r="J44" s="43">
        <f t="shared" si="27"/>
        <v>0</v>
      </c>
      <c r="K44" s="44" t="str">
        <f t="shared" si="28"/>
        <v>×</v>
      </c>
      <c r="L44" s="44" t="str">
        <f t="shared" si="29"/>
        <v>×</v>
      </c>
      <c r="M44" s="44" t="str">
        <f t="shared" si="30"/>
        <v>×</v>
      </c>
      <c r="N44" s="45" t="str">
        <f t="shared" si="31"/>
        <v/>
      </c>
      <c r="O44" s="37">
        <f t="shared" si="0"/>
        <v>0</v>
      </c>
      <c r="P44" s="38">
        <f t="shared" si="32"/>
        <v>4</v>
      </c>
    </row>
    <row r="45" spans="1:17" ht="14.25" customHeight="1" x14ac:dyDescent="0.15">
      <c r="A45" s="46">
        <v>39</v>
      </c>
      <c r="B45" s="46">
        <v>4</v>
      </c>
      <c r="C45" s="46" t="s">
        <v>221</v>
      </c>
      <c r="D45" s="46" t="s">
        <v>225</v>
      </c>
      <c r="E45" s="47" t="s">
        <v>97</v>
      </c>
      <c r="F45" s="46">
        <v>1</v>
      </c>
      <c r="G45" s="48" t="s">
        <v>23</v>
      </c>
      <c r="H45" s="13">
        <v>1</v>
      </c>
      <c r="I45" s="14"/>
      <c r="J45" s="43">
        <f t="shared" si="27"/>
        <v>0</v>
      </c>
      <c r="K45" s="44" t="str">
        <f t="shared" si="28"/>
        <v>×</v>
      </c>
      <c r="L45" s="44" t="str">
        <f t="shared" si="29"/>
        <v>×</v>
      </c>
      <c r="M45" s="44" t="str">
        <f t="shared" si="30"/>
        <v>×</v>
      </c>
      <c r="N45" s="45" t="str">
        <f t="shared" si="31"/>
        <v/>
      </c>
      <c r="O45" s="37">
        <f t="shared" si="0"/>
        <v>0</v>
      </c>
      <c r="P45" s="38">
        <f t="shared" si="32"/>
        <v>4</v>
      </c>
    </row>
    <row r="46" spans="1:17" ht="14.25" customHeight="1" x14ac:dyDescent="0.15">
      <c r="A46" s="46">
        <v>40</v>
      </c>
      <c r="B46" s="46">
        <v>4</v>
      </c>
      <c r="C46" s="46" t="s">
        <v>221</v>
      </c>
      <c r="D46" s="46" t="s">
        <v>226</v>
      </c>
      <c r="E46" s="47" t="s">
        <v>227</v>
      </c>
      <c r="F46" s="46">
        <v>2</v>
      </c>
      <c r="G46" s="48" t="s">
        <v>23</v>
      </c>
      <c r="H46" s="13">
        <v>1</v>
      </c>
      <c r="I46" s="14"/>
      <c r="J46" s="43">
        <f t="shared" si="27"/>
        <v>0</v>
      </c>
      <c r="K46" s="44" t="str">
        <f t="shared" si="28"/>
        <v>×</v>
      </c>
      <c r="L46" s="44" t="str">
        <f t="shared" si="29"/>
        <v>×</v>
      </c>
      <c r="M46" s="44" t="str">
        <f t="shared" si="30"/>
        <v>×</v>
      </c>
      <c r="N46" s="45" t="str">
        <f t="shared" si="31"/>
        <v/>
      </c>
      <c r="O46" s="37">
        <f t="shared" si="0"/>
        <v>0</v>
      </c>
      <c r="P46" s="38">
        <f t="shared" si="32"/>
        <v>4</v>
      </c>
    </row>
    <row r="47" spans="1:17" ht="14.25" customHeight="1" x14ac:dyDescent="0.15">
      <c r="A47" s="49"/>
      <c r="B47" s="49"/>
      <c r="C47" s="50"/>
      <c r="D47" s="49"/>
      <c r="E47" s="51"/>
      <c r="F47" s="49"/>
      <c r="G47" s="50"/>
      <c r="H47" s="15"/>
      <c r="I47" s="52" t="str">
        <f>CONCATENATE("札番",B46," 計")</f>
        <v>札番4 計</v>
      </c>
      <c r="J47" s="53">
        <f>SUMIF(B:B,B46,J:J)</f>
        <v>0</v>
      </c>
      <c r="K47" s="35">
        <f>COUNTIFS($B:$B,$B46,K:K,"○")</f>
        <v>0</v>
      </c>
      <c r="L47" s="35"/>
      <c r="M47" s="35"/>
      <c r="N47" s="36" t="str">
        <f>IF(K47=0,"",IF(COUNTIF(B:B,P47)=K47,"","この項番で見積単価（税別）が入力されていない品目があります"))</f>
        <v/>
      </c>
      <c r="O47" s="37">
        <f t="shared" si="0"/>
        <v>0</v>
      </c>
      <c r="P47" s="38">
        <f>B46</f>
        <v>4</v>
      </c>
      <c r="Q47" s="38" t="s">
        <v>12</v>
      </c>
    </row>
    <row r="48" spans="1:17" ht="14.25" customHeight="1" x14ac:dyDescent="0.15">
      <c r="A48" s="46">
        <v>41</v>
      </c>
      <c r="B48" s="46">
        <v>5</v>
      </c>
      <c r="C48" s="46" t="s">
        <v>47</v>
      </c>
      <c r="D48" s="46" t="s">
        <v>228</v>
      </c>
      <c r="E48" s="47" t="s">
        <v>229</v>
      </c>
      <c r="F48" s="46">
        <v>100</v>
      </c>
      <c r="G48" s="48" t="s">
        <v>23</v>
      </c>
      <c r="H48" s="13">
        <v>10</v>
      </c>
      <c r="I48" s="14"/>
      <c r="J48" s="43">
        <f>H48*I48</f>
        <v>0</v>
      </c>
      <c r="K48" s="44" t="str">
        <f>IF(I48="","×","○")</f>
        <v>×</v>
      </c>
      <c r="L48" s="44" t="str">
        <f>IF(I48&gt;=1,"○","×")</f>
        <v>×</v>
      </c>
      <c r="M48" s="44" t="str">
        <f>IF(ISNUMBER(I48),IF(INT(I48)=I48,"○","×"),"×")</f>
        <v>×</v>
      </c>
      <c r="N48" s="45" t="str">
        <f>IF(K48="○",IF(OR(L48="×",M48="×"),"←見積単価（税別）欄には、1以上の整数を入力してください",""),"")</f>
        <v/>
      </c>
      <c r="O48" s="37">
        <f t="shared" ref="O48:O50" si="33">IF(N48="",0,1)</f>
        <v>0</v>
      </c>
      <c r="P48" s="38">
        <f>B48</f>
        <v>5</v>
      </c>
    </row>
    <row r="49" spans="1:17" ht="14.25" customHeight="1" x14ac:dyDescent="0.15">
      <c r="A49" s="46">
        <v>42</v>
      </c>
      <c r="B49" s="46">
        <v>5</v>
      </c>
      <c r="C49" s="46" t="s">
        <v>47</v>
      </c>
      <c r="D49" s="46" t="s">
        <v>52</v>
      </c>
      <c r="E49" s="47" t="s">
        <v>98</v>
      </c>
      <c r="F49" s="46">
        <v>100</v>
      </c>
      <c r="G49" s="48" t="s">
        <v>23</v>
      </c>
      <c r="H49" s="13">
        <v>10</v>
      </c>
      <c r="I49" s="14"/>
      <c r="J49" s="43">
        <f>H49*I49</f>
        <v>0</v>
      </c>
      <c r="K49" s="44" t="str">
        <f>IF(I49="","×","○")</f>
        <v>×</v>
      </c>
      <c r="L49" s="44" t="str">
        <f>IF(I49&gt;=1,"○","×")</f>
        <v>×</v>
      </c>
      <c r="M49" s="44" t="str">
        <f>IF(ISNUMBER(I49),IF(INT(I49)=I49,"○","×"),"×")</f>
        <v>×</v>
      </c>
      <c r="N49" s="45" t="str">
        <f>IF(K49="○",IF(OR(L49="×",M49="×"),"←見積単価（税別）欄には、1以上の整数を入力してください",""),"")</f>
        <v/>
      </c>
      <c r="O49" s="37">
        <f t="shared" si="33"/>
        <v>0</v>
      </c>
      <c r="P49" s="38">
        <f>B49</f>
        <v>5</v>
      </c>
    </row>
    <row r="50" spans="1:17" ht="14.25" customHeight="1" x14ac:dyDescent="0.15">
      <c r="A50" s="46">
        <v>43</v>
      </c>
      <c r="B50" s="46">
        <v>5</v>
      </c>
      <c r="C50" s="46" t="s">
        <v>47</v>
      </c>
      <c r="D50" s="46" t="s">
        <v>230</v>
      </c>
      <c r="E50" s="47" t="s">
        <v>231</v>
      </c>
      <c r="F50" s="46">
        <v>50</v>
      </c>
      <c r="G50" s="48" t="s">
        <v>23</v>
      </c>
      <c r="H50" s="13">
        <v>8500</v>
      </c>
      <c r="I50" s="14"/>
      <c r="J50" s="43">
        <f>H50*I50</f>
        <v>0</v>
      </c>
      <c r="K50" s="44" t="str">
        <f>IF(I50="","×","○")</f>
        <v>×</v>
      </c>
      <c r="L50" s="44" t="str">
        <f>IF(I50&gt;=1,"○","×")</f>
        <v>×</v>
      </c>
      <c r="M50" s="44" t="str">
        <f>IF(ISNUMBER(I50),IF(INT(I50)=I50,"○","×"),"×")</f>
        <v>×</v>
      </c>
      <c r="N50" s="45" t="str">
        <f>IF(K50="○",IF(OR(L50="×",M50="×"),"←見積単価（税別）欄には、1以上の整数を入力してください",""),"")</f>
        <v/>
      </c>
      <c r="O50" s="37">
        <f t="shared" si="33"/>
        <v>0</v>
      </c>
      <c r="P50" s="38">
        <f>B50</f>
        <v>5</v>
      </c>
    </row>
    <row r="51" spans="1:17" ht="14.25" customHeight="1" x14ac:dyDescent="0.15">
      <c r="A51" s="46">
        <v>44</v>
      </c>
      <c r="B51" s="46">
        <v>5</v>
      </c>
      <c r="C51" s="46" t="s">
        <v>47</v>
      </c>
      <c r="D51" s="46" t="s">
        <v>232</v>
      </c>
      <c r="E51" s="47" t="s">
        <v>233</v>
      </c>
      <c r="F51" s="46"/>
      <c r="G51" s="48" t="s">
        <v>23</v>
      </c>
      <c r="H51" s="13">
        <v>27</v>
      </c>
      <c r="I51" s="14"/>
      <c r="J51" s="43">
        <f>H51*I51</f>
        <v>0</v>
      </c>
      <c r="K51" s="44" t="str">
        <f>IF(I51="","×","○")</f>
        <v>×</v>
      </c>
      <c r="L51" s="44" t="str">
        <f>IF(I51&gt;=1,"○","×")</f>
        <v>×</v>
      </c>
      <c r="M51" s="44" t="str">
        <f>IF(ISNUMBER(I51),IF(INT(I51)=I51,"○","×"),"×")</f>
        <v>×</v>
      </c>
      <c r="N51" s="45" t="str">
        <f>IF(K51="○",IF(OR(L51="×",M51="×"),"←見積単価（税別）欄には、1以上の整数を入力してください",""),"")</f>
        <v/>
      </c>
      <c r="O51" s="37">
        <f t="shared" si="0"/>
        <v>0</v>
      </c>
      <c r="P51" s="38">
        <f>B51</f>
        <v>5</v>
      </c>
    </row>
    <row r="52" spans="1:17" ht="14.25" customHeight="1" x14ac:dyDescent="0.15">
      <c r="A52" s="46">
        <v>45</v>
      </c>
      <c r="B52" s="46">
        <v>5</v>
      </c>
      <c r="C52" s="46" t="s">
        <v>47</v>
      </c>
      <c r="D52" s="46" t="s">
        <v>234</v>
      </c>
      <c r="E52" s="47" t="s">
        <v>235</v>
      </c>
      <c r="F52" s="46"/>
      <c r="G52" s="48" t="s">
        <v>23</v>
      </c>
      <c r="H52" s="13">
        <v>12</v>
      </c>
      <c r="I52" s="14"/>
      <c r="J52" s="43">
        <f>H52*I52</f>
        <v>0</v>
      </c>
      <c r="K52" s="44" t="str">
        <f>IF(I52="","×","○")</f>
        <v>×</v>
      </c>
      <c r="L52" s="44" t="str">
        <f>IF(I52&gt;=1,"○","×")</f>
        <v>×</v>
      </c>
      <c r="M52" s="44" t="str">
        <f>IF(ISNUMBER(I52),IF(INT(I52)=I52,"○","×"),"×")</f>
        <v>×</v>
      </c>
      <c r="N52" s="45" t="str">
        <f>IF(K52="○",IF(OR(L52="×",M52="×"),"←見積単価（税別）欄には、1以上の整数を入力してください",""),"")</f>
        <v/>
      </c>
      <c r="O52" s="37">
        <f t="shared" si="0"/>
        <v>0</v>
      </c>
      <c r="P52" s="38">
        <f>B52</f>
        <v>5</v>
      </c>
    </row>
    <row r="53" spans="1:17" ht="14.25" customHeight="1" x14ac:dyDescent="0.15">
      <c r="A53" s="49"/>
      <c r="B53" s="49"/>
      <c r="C53" s="50"/>
      <c r="D53" s="49"/>
      <c r="E53" s="51"/>
      <c r="F53" s="49"/>
      <c r="G53" s="50"/>
      <c r="H53" s="15"/>
      <c r="I53" s="52" t="str">
        <f>CONCATENATE("札番",B52," 計")</f>
        <v>札番5 計</v>
      </c>
      <c r="J53" s="53">
        <f>SUMIF(B:B,B52,J:J)</f>
        <v>0</v>
      </c>
      <c r="K53" s="35">
        <f>COUNTIFS($B:$B,$B52,K:K,"○")</f>
        <v>0</v>
      </c>
      <c r="L53" s="35"/>
      <c r="M53" s="35"/>
      <c r="N53" s="36" t="str">
        <f>IF(K53=0,"",IF(COUNTIF(B:B,P53)=K53,"","この項番で見積単価（税別）が入力されていない品目があります"))</f>
        <v/>
      </c>
      <c r="O53" s="37">
        <f t="shared" si="0"/>
        <v>0</v>
      </c>
      <c r="P53" s="38">
        <f>B52</f>
        <v>5</v>
      </c>
      <c r="Q53" s="38" t="s">
        <v>12</v>
      </c>
    </row>
    <row r="54" spans="1:17" ht="14.25" customHeight="1" x14ac:dyDescent="0.15">
      <c r="A54" s="46">
        <v>46</v>
      </c>
      <c r="B54" s="46">
        <v>6</v>
      </c>
      <c r="C54" s="46" t="s">
        <v>48</v>
      </c>
      <c r="D54" s="46" t="s">
        <v>53</v>
      </c>
      <c r="E54" s="47" t="s">
        <v>236</v>
      </c>
      <c r="F54" s="46">
        <v>1</v>
      </c>
      <c r="G54" s="48" t="s">
        <v>23</v>
      </c>
      <c r="H54" s="13">
        <v>1</v>
      </c>
      <c r="I54" s="14"/>
      <c r="J54" s="43">
        <f t="shared" ref="J54:J55" si="34">H54*I54</f>
        <v>0</v>
      </c>
      <c r="K54" s="44" t="str">
        <f t="shared" ref="K54:K55" si="35">IF(I54="","×","○")</f>
        <v>×</v>
      </c>
      <c r="L54" s="44" t="str">
        <f t="shared" ref="L54:L55" si="36">IF(I54&gt;=1,"○","×")</f>
        <v>×</v>
      </c>
      <c r="M54" s="44" t="str">
        <f t="shared" ref="M54:M55" si="37">IF(ISNUMBER(I54),IF(INT(I54)=I54,"○","×"),"×")</f>
        <v>×</v>
      </c>
      <c r="N54" s="45" t="str">
        <f t="shared" ref="N54:N55" si="38">IF(K54="○",IF(OR(L54="×",M54="×"),"←見積単価（税別）欄には、1以上の整数を入力してください",""),"")</f>
        <v/>
      </c>
      <c r="O54" s="37">
        <f t="shared" si="0"/>
        <v>0</v>
      </c>
      <c r="P54" s="38">
        <f t="shared" ref="P54:P55" si="39">B54</f>
        <v>6</v>
      </c>
    </row>
    <row r="55" spans="1:17" ht="14.25" customHeight="1" x14ac:dyDescent="0.15">
      <c r="A55" s="46">
        <v>47</v>
      </c>
      <c r="B55" s="46">
        <v>6</v>
      </c>
      <c r="C55" s="46" t="s">
        <v>48</v>
      </c>
      <c r="D55" s="46" t="s">
        <v>237</v>
      </c>
      <c r="E55" s="47" t="s">
        <v>238</v>
      </c>
      <c r="F55" s="46">
        <v>1</v>
      </c>
      <c r="G55" s="48" t="s">
        <v>23</v>
      </c>
      <c r="H55" s="13">
        <v>1</v>
      </c>
      <c r="I55" s="14"/>
      <c r="J55" s="43">
        <f t="shared" si="34"/>
        <v>0</v>
      </c>
      <c r="K55" s="44" t="str">
        <f t="shared" si="35"/>
        <v>×</v>
      </c>
      <c r="L55" s="44" t="str">
        <f t="shared" si="36"/>
        <v>×</v>
      </c>
      <c r="M55" s="44" t="str">
        <f t="shared" si="37"/>
        <v>×</v>
      </c>
      <c r="N55" s="45" t="str">
        <f t="shared" si="38"/>
        <v/>
      </c>
      <c r="O55" s="37">
        <f t="shared" si="0"/>
        <v>0</v>
      </c>
      <c r="P55" s="38">
        <f t="shared" si="39"/>
        <v>6</v>
      </c>
    </row>
    <row r="56" spans="1:17" ht="14.25" customHeight="1" x14ac:dyDescent="0.15">
      <c r="A56" s="49"/>
      <c r="B56" s="49"/>
      <c r="C56" s="50"/>
      <c r="D56" s="49"/>
      <c r="E56" s="51"/>
      <c r="F56" s="49"/>
      <c r="G56" s="50"/>
      <c r="H56" s="15"/>
      <c r="I56" s="52" t="str">
        <f>CONCATENATE("札番",B55," 計")</f>
        <v>札番6 計</v>
      </c>
      <c r="J56" s="53">
        <f>SUMIF(B:B,B55,J:J)</f>
        <v>0</v>
      </c>
      <c r="K56" s="35">
        <f>COUNTIFS($B:$B,$B55,K:K,"○")</f>
        <v>0</v>
      </c>
      <c r="L56" s="35"/>
      <c r="M56" s="35"/>
      <c r="N56" s="36" t="str">
        <f>IF(K56=0,"",IF(COUNTIF(B:B,P56)=K56,"","この項番で見積単価（税別）が入力されていない品目があります"))</f>
        <v/>
      </c>
      <c r="O56" s="37">
        <f t="shared" si="0"/>
        <v>0</v>
      </c>
      <c r="P56" s="38">
        <f>B55</f>
        <v>6</v>
      </c>
      <c r="Q56" s="38" t="s">
        <v>12</v>
      </c>
    </row>
    <row r="57" spans="1:17" ht="14.25" customHeight="1" x14ac:dyDescent="0.15">
      <c r="A57" s="46">
        <v>48</v>
      </c>
      <c r="B57" s="46">
        <v>7</v>
      </c>
      <c r="C57" s="46" t="s">
        <v>239</v>
      </c>
      <c r="D57" s="46" t="s">
        <v>54</v>
      </c>
      <c r="E57" s="47">
        <v>51064</v>
      </c>
      <c r="F57" s="46">
        <v>1</v>
      </c>
      <c r="G57" s="48" t="s">
        <v>23</v>
      </c>
      <c r="H57" s="13">
        <v>120</v>
      </c>
      <c r="I57" s="14"/>
      <c r="J57" s="43">
        <f>H57*I57</f>
        <v>0</v>
      </c>
      <c r="K57" s="44" t="str">
        <f>IF(I57="","×","○")</f>
        <v>×</v>
      </c>
      <c r="L57" s="44" t="str">
        <f>IF(I57&gt;=1,"○","×")</f>
        <v>×</v>
      </c>
      <c r="M57" s="44" t="str">
        <f>IF(ISNUMBER(I57),IF(INT(I57)=I57,"○","×"),"×")</f>
        <v>×</v>
      </c>
      <c r="N57" s="45" t="str">
        <f>IF(K57="○",IF(OR(L57="×",M57="×"),"←見積単価（税別）欄には、1以上の整数を入力してください",""),"")</f>
        <v/>
      </c>
      <c r="O57" s="37">
        <f t="shared" ref="O57" si="40">IF(N57="",0,1)</f>
        <v>0</v>
      </c>
      <c r="P57" s="38">
        <f>B57</f>
        <v>7</v>
      </c>
    </row>
    <row r="58" spans="1:17" ht="14.25" customHeight="1" x14ac:dyDescent="0.15">
      <c r="A58" s="46">
        <v>49</v>
      </c>
      <c r="B58" s="46">
        <v>7</v>
      </c>
      <c r="C58" s="46" t="s">
        <v>239</v>
      </c>
      <c r="D58" s="46" t="s">
        <v>240</v>
      </c>
      <c r="E58" s="47"/>
      <c r="F58" s="46">
        <v>1</v>
      </c>
      <c r="G58" s="48" t="s">
        <v>23</v>
      </c>
      <c r="H58" s="13">
        <v>100</v>
      </c>
      <c r="I58" s="14"/>
      <c r="J58" s="43">
        <f>H58*I58</f>
        <v>0</v>
      </c>
      <c r="K58" s="44" t="str">
        <f>IF(I58="","×","○")</f>
        <v>×</v>
      </c>
      <c r="L58" s="44" t="str">
        <f>IF(I58&gt;=1,"○","×")</f>
        <v>×</v>
      </c>
      <c r="M58" s="44" t="str">
        <f>IF(ISNUMBER(I58),IF(INT(I58)=I58,"○","×"),"×")</f>
        <v>×</v>
      </c>
      <c r="N58" s="45" t="str">
        <f>IF(K58="○",IF(OR(L58="×",M58="×"),"←見積単価（税別）欄には、1以上の整数を入力してください",""),"")</f>
        <v/>
      </c>
      <c r="O58" s="37">
        <f t="shared" si="0"/>
        <v>0</v>
      </c>
      <c r="P58" s="38">
        <f>B58</f>
        <v>7</v>
      </c>
    </row>
    <row r="59" spans="1:17" ht="14.25" customHeight="1" x14ac:dyDescent="0.15">
      <c r="A59" s="49"/>
      <c r="B59" s="49"/>
      <c r="C59" s="50"/>
      <c r="D59" s="49"/>
      <c r="E59" s="51"/>
      <c r="F59" s="49"/>
      <c r="G59" s="50"/>
      <c r="H59" s="15"/>
      <c r="I59" s="52" t="str">
        <f>CONCATENATE("札番",B58," 計")</f>
        <v>札番7 計</v>
      </c>
      <c r="J59" s="53">
        <f>SUMIF(B:B,B58,J:J)</f>
        <v>0</v>
      </c>
      <c r="K59" s="35">
        <f>COUNTIFS($B:$B,$B58,K:K,"○")</f>
        <v>0</v>
      </c>
      <c r="L59" s="35"/>
      <c r="M59" s="35"/>
      <c r="N59" s="36" t="str">
        <f>IF(K59=0,"",IF(COUNTIF(B:B,P59)=K59,"","この項番で見積単価（税別）が入力されていない品目があります"))</f>
        <v/>
      </c>
      <c r="O59" s="37">
        <f t="shared" si="0"/>
        <v>0</v>
      </c>
      <c r="P59" s="38">
        <f>B58</f>
        <v>7</v>
      </c>
      <c r="Q59" s="38" t="s">
        <v>12</v>
      </c>
    </row>
    <row r="60" spans="1:17" ht="14.25" customHeight="1" x14ac:dyDescent="0.15">
      <c r="A60" s="46">
        <v>50</v>
      </c>
      <c r="B60" s="46">
        <v>8</v>
      </c>
      <c r="C60" s="46" t="s">
        <v>241</v>
      </c>
      <c r="D60" s="46" t="s">
        <v>242</v>
      </c>
      <c r="E60" s="47" t="s">
        <v>243</v>
      </c>
      <c r="F60" s="46">
        <v>1</v>
      </c>
      <c r="G60" s="48" t="s">
        <v>23</v>
      </c>
      <c r="H60" s="13">
        <v>50</v>
      </c>
      <c r="I60" s="14"/>
      <c r="J60" s="43">
        <f>H60*I60</f>
        <v>0</v>
      </c>
      <c r="K60" s="44" t="str">
        <f>IF(I60="","×","○")</f>
        <v>×</v>
      </c>
      <c r="L60" s="44" t="str">
        <f>IF(I60&gt;=1,"○","×")</f>
        <v>×</v>
      </c>
      <c r="M60" s="44" t="str">
        <f>IF(ISNUMBER(I60),IF(INT(I60)=I60,"○","×"),"×")</f>
        <v>×</v>
      </c>
      <c r="N60" s="45" t="str">
        <f>IF(K60="○",IF(OR(L60="×",M60="×"),"←見積単価（税別）欄には、1以上の整数を入力してください",""),"")</f>
        <v/>
      </c>
      <c r="O60" s="37">
        <f t="shared" si="0"/>
        <v>0</v>
      </c>
      <c r="P60" s="38">
        <f>B60</f>
        <v>8</v>
      </c>
    </row>
    <row r="61" spans="1:17" ht="14.25" customHeight="1" x14ac:dyDescent="0.15">
      <c r="A61" s="46">
        <v>51</v>
      </c>
      <c r="B61" s="46">
        <v>8</v>
      </c>
      <c r="C61" s="46" t="s">
        <v>241</v>
      </c>
      <c r="D61" s="46" t="s">
        <v>55</v>
      </c>
      <c r="E61" s="47" t="s">
        <v>244</v>
      </c>
      <c r="F61" s="46">
        <v>1</v>
      </c>
      <c r="G61" s="48" t="s">
        <v>23</v>
      </c>
      <c r="H61" s="13">
        <v>50</v>
      </c>
      <c r="I61" s="14"/>
      <c r="J61" s="43">
        <f>H61*I61</f>
        <v>0</v>
      </c>
      <c r="K61" s="44" t="str">
        <f>IF(I61="","×","○")</f>
        <v>×</v>
      </c>
      <c r="L61" s="44" t="str">
        <f>IF(I61&gt;=1,"○","×")</f>
        <v>×</v>
      </c>
      <c r="M61" s="44" t="str">
        <f>IF(ISNUMBER(I61),IF(INT(I61)=I61,"○","×"),"×")</f>
        <v>×</v>
      </c>
      <c r="N61" s="45" t="str">
        <f>IF(K61="○",IF(OR(L61="×",M61="×"),"←見積単価（税別）欄には、1以上の整数を入力してください",""),"")</f>
        <v/>
      </c>
      <c r="O61" s="37">
        <f t="shared" si="0"/>
        <v>0</v>
      </c>
      <c r="P61" s="38">
        <f>B61</f>
        <v>8</v>
      </c>
    </row>
    <row r="62" spans="1:17" ht="14.25" customHeight="1" x14ac:dyDescent="0.15">
      <c r="A62" s="49"/>
      <c r="B62" s="49"/>
      <c r="C62" s="50"/>
      <c r="D62" s="49"/>
      <c r="E62" s="51"/>
      <c r="F62" s="49"/>
      <c r="G62" s="50"/>
      <c r="H62" s="15"/>
      <c r="I62" s="52" t="str">
        <f>CONCATENATE("項番",B61," 計")</f>
        <v>項番8 計</v>
      </c>
      <c r="J62" s="53">
        <f>SUMIF(B:B,B61,J:J)</f>
        <v>0</v>
      </c>
      <c r="K62" s="35">
        <f>COUNTIFS($B:$B,$B61,K:K,"○")</f>
        <v>0</v>
      </c>
      <c r="L62" s="35"/>
      <c r="M62" s="35"/>
      <c r="N62" s="36" t="str">
        <f>IF(K62=0,"",IF(COUNTIF(B:B,P62)=K62,"","この項番で見積単価（税別）が入力されていない品目があります"))</f>
        <v/>
      </c>
      <c r="O62" s="37">
        <f t="shared" si="0"/>
        <v>0</v>
      </c>
      <c r="P62" s="38">
        <f>B61</f>
        <v>8</v>
      </c>
      <c r="Q62" s="38" t="s">
        <v>12</v>
      </c>
    </row>
    <row r="63" spans="1:17" ht="14.25" customHeight="1" x14ac:dyDescent="0.15">
      <c r="A63" s="46">
        <v>52</v>
      </c>
      <c r="B63" s="46">
        <v>9</v>
      </c>
      <c r="C63" s="46" t="s">
        <v>245</v>
      </c>
      <c r="D63" s="46" t="s">
        <v>56</v>
      </c>
      <c r="E63" s="47" t="s">
        <v>99</v>
      </c>
      <c r="F63" s="46">
        <v>1</v>
      </c>
      <c r="G63" s="48" t="s">
        <v>23</v>
      </c>
      <c r="H63" s="13">
        <v>110</v>
      </c>
      <c r="I63" s="14"/>
      <c r="J63" s="43">
        <f t="shared" ref="J63:J76" si="41">H63*I63</f>
        <v>0</v>
      </c>
      <c r="K63" s="44" t="str">
        <f t="shared" ref="K63:K76" si="42">IF(I63="","×","○")</f>
        <v>×</v>
      </c>
      <c r="L63" s="44" t="str">
        <f t="shared" ref="L63:L76" si="43">IF(I63&gt;=1,"○","×")</f>
        <v>×</v>
      </c>
      <c r="M63" s="44" t="str">
        <f t="shared" ref="M63:M76" si="44">IF(ISNUMBER(I63),IF(INT(I63)=I63,"○","×"),"×")</f>
        <v>×</v>
      </c>
      <c r="N63" s="45" t="str">
        <f t="shared" ref="N63:N76" si="45">IF(K63="○",IF(OR(L63="×",M63="×"),"←見積単価（税別）欄には、1以上の整数を入力してください",""),"")</f>
        <v/>
      </c>
      <c r="O63" s="37">
        <f t="shared" si="0"/>
        <v>0</v>
      </c>
      <c r="P63" s="38">
        <f t="shared" ref="P63:P76" si="46">B63</f>
        <v>9</v>
      </c>
    </row>
    <row r="64" spans="1:17" ht="14.25" customHeight="1" x14ac:dyDescent="0.15">
      <c r="A64" s="46">
        <v>53</v>
      </c>
      <c r="B64" s="46">
        <v>9</v>
      </c>
      <c r="C64" s="46" t="s">
        <v>245</v>
      </c>
      <c r="D64" s="46" t="s">
        <v>57</v>
      </c>
      <c r="E64" s="47" t="s">
        <v>100</v>
      </c>
      <c r="F64" s="46">
        <v>1</v>
      </c>
      <c r="G64" s="48" t="s">
        <v>23</v>
      </c>
      <c r="H64" s="13">
        <v>70</v>
      </c>
      <c r="I64" s="14"/>
      <c r="J64" s="43">
        <f t="shared" si="41"/>
        <v>0</v>
      </c>
      <c r="K64" s="44" t="str">
        <f t="shared" si="42"/>
        <v>×</v>
      </c>
      <c r="L64" s="44" t="str">
        <f t="shared" si="43"/>
        <v>×</v>
      </c>
      <c r="M64" s="44" t="str">
        <f t="shared" si="44"/>
        <v>×</v>
      </c>
      <c r="N64" s="45" t="str">
        <f t="shared" si="45"/>
        <v/>
      </c>
      <c r="O64" s="37">
        <f t="shared" si="0"/>
        <v>0</v>
      </c>
      <c r="P64" s="38">
        <f t="shared" si="46"/>
        <v>9</v>
      </c>
    </row>
    <row r="65" spans="1:17" ht="14.25" customHeight="1" x14ac:dyDescent="0.15">
      <c r="A65" s="46">
        <v>54</v>
      </c>
      <c r="B65" s="46">
        <v>9</v>
      </c>
      <c r="C65" s="46" t="s">
        <v>245</v>
      </c>
      <c r="D65" s="46" t="s">
        <v>58</v>
      </c>
      <c r="E65" s="47" t="s">
        <v>101</v>
      </c>
      <c r="F65" s="46">
        <v>1</v>
      </c>
      <c r="G65" s="48" t="s">
        <v>23</v>
      </c>
      <c r="H65" s="13">
        <v>60</v>
      </c>
      <c r="I65" s="14"/>
      <c r="J65" s="43">
        <f t="shared" si="41"/>
        <v>0</v>
      </c>
      <c r="K65" s="44" t="str">
        <f t="shared" si="42"/>
        <v>×</v>
      </c>
      <c r="L65" s="44" t="str">
        <f t="shared" si="43"/>
        <v>×</v>
      </c>
      <c r="M65" s="44" t="str">
        <f t="shared" si="44"/>
        <v>×</v>
      </c>
      <c r="N65" s="45" t="str">
        <f t="shared" si="45"/>
        <v/>
      </c>
      <c r="O65" s="37">
        <f t="shared" si="0"/>
        <v>0</v>
      </c>
      <c r="P65" s="38">
        <f t="shared" si="46"/>
        <v>9</v>
      </c>
    </row>
    <row r="66" spans="1:17" ht="14.25" customHeight="1" x14ac:dyDescent="0.15">
      <c r="A66" s="46">
        <v>55</v>
      </c>
      <c r="B66" s="46">
        <v>9</v>
      </c>
      <c r="C66" s="46" t="s">
        <v>245</v>
      </c>
      <c r="D66" s="46" t="s">
        <v>59</v>
      </c>
      <c r="E66" s="47" t="s">
        <v>102</v>
      </c>
      <c r="F66" s="46">
        <v>1</v>
      </c>
      <c r="G66" s="48" t="s">
        <v>23</v>
      </c>
      <c r="H66" s="13">
        <v>10</v>
      </c>
      <c r="I66" s="14"/>
      <c r="J66" s="43">
        <f t="shared" si="41"/>
        <v>0</v>
      </c>
      <c r="K66" s="44" t="str">
        <f t="shared" si="42"/>
        <v>×</v>
      </c>
      <c r="L66" s="44" t="str">
        <f t="shared" si="43"/>
        <v>×</v>
      </c>
      <c r="M66" s="44" t="str">
        <f t="shared" si="44"/>
        <v>×</v>
      </c>
      <c r="N66" s="45" t="str">
        <f t="shared" si="45"/>
        <v/>
      </c>
      <c r="O66" s="37">
        <f t="shared" ref="O66:O71" si="47">IF(N66="",0,1)</f>
        <v>0</v>
      </c>
      <c r="P66" s="38">
        <f t="shared" si="46"/>
        <v>9</v>
      </c>
    </row>
    <row r="67" spans="1:17" ht="14.25" customHeight="1" x14ac:dyDescent="0.15">
      <c r="A67" s="46">
        <v>56</v>
      </c>
      <c r="B67" s="46">
        <v>9</v>
      </c>
      <c r="C67" s="46" t="s">
        <v>245</v>
      </c>
      <c r="D67" s="46" t="s">
        <v>60</v>
      </c>
      <c r="E67" s="47" t="s">
        <v>103</v>
      </c>
      <c r="F67" s="46">
        <v>1</v>
      </c>
      <c r="G67" s="48" t="s">
        <v>23</v>
      </c>
      <c r="H67" s="13">
        <v>3</v>
      </c>
      <c r="I67" s="14"/>
      <c r="J67" s="43">
        <f t="shared" ref="J67:J69" si="48">H67*I67</f>
        <v>0</v>
      </c>
      <c r="K67" s="44" t="str">
        <f t="shared" ref="K67:K69" si="49">IF(I67="","×","○")</f>
        <v>×</v>
      </c>
      <c r="L67" s="44" t="str">
        <f t="shared" ref="L67:L69" si="50">IF(I67&gt;=1,"○","×")</f>
        <v>×</v>
      </c>
      <c r="M67" s="44" t="str">
        <f t="shared" ref="M67:M69" si="51">IF(ISNUMBER(I67),IF(INT(I67)=I67,"○","×"),"×")</f>
        <v>×</v>
      </c>
      <c r="N67" s="45" t="str">
        <f t="shared" ref="N67:N69" si="52">IF(K67="○",IF(OR(L67="×",M67="×"),"←見積単価（税別）欄には、1以上の整数を入力してください",""),"")</f>
        <v/>
      </c>
      <c r="O67" s="37">
        <f t="shared" ref="O67:O69" si="53">IF(N67="",0,1)</f>
        <v>0</v>
      </c>
      <c r="P67" s="38">
        <f t="shared" ref="P67:P69" si="54">B67</f>
        <v>9</v>
      </c>
    </row>
    <row r="68" spans="1:17" ht="14.25" customHeight="1" x14ac:dyDescent="0.15">
      <c r="A68" s="46">
        <v>57</v>
      </c>
      <c r="B68" s="46">
        <v>9</v>
      </c>
      <c r="C68" s="46" t="s">
        <v>245</v>
      </c>
      <c r="D68" s="46" t="s">
        <v>61</v>
      </c>
      <c r="E68" s="47" t="s">
        <v>104</v>
      </c>
      <c r="F68" s="46">
        <v>1</v>
      </c>
      <c r="G68" s="48" t="s">
        <v>23</v>
      </c>
      <c r="H68" s="13">
        <v>5</v>
      </c>
      <c r="I68" s="14"/>
      <c r="J68" s="43">
        <f t="shared" si="48"/>
        <v>0</v>
      </c>
      <c r="K68" s="44" t="str">
        <f t="shared" si="49"/>
        <v>×</v>
      </c>
      <c r="L68" s="44" t="str">
        <f t="shared" si="50"/>
        <v>×</v>
      </c>
      <c r="M68" s="44" t="str">
        <f t="shared" si="51"/>
        <v>×</v>
      </c>
      <c r="N68" s="45" t="str">
        <f t="shared" si="52"/>
        <v/>
      </c>
      <c r="O68" s="37">
        <f t="shared" si="53"/>
        <v>0</v>
      </c>
      <c r="P68" s="38">
        <f t="shared" si="54"/>
        <v>9</v>
      </c>
    </row>
    <row r="69" spans="1:17" ht="14.25" customHeight="1" x14ac:dyDescent="0.15">
      <c r="A69" s="46">
        <v>58</v>
      </c>
      <c r="B69" s="46">
        <v>9</v>
      </c>
      <c r="C69" s="46" t="s">
        <v>245</v>
      </c>
      <c r="D69" s="46" t="s">
        <v>62</v>
      </c>
      <c r="E69" s="47" t="s">
        <v>105</v>
      </c>
      <c r="F69" s="46">
        <v>1</v>
      </c>
      <c r="G69" s="48" t="s">
        <v>23</v>
      </c>
      <c r="H69" s="13">
        <v>3</v>
      </c>
      <c r="I69" s="14"/>
      <c r="J69" s="43">
        <f t="shared" si="48"/>
        <v>0</v>
      </c>
      <c r="K69" s="44" t="str">
        <f t="shared" si="49"/>
        <v>×</v>
      </c>
      <c r="L69" s="44" t="str">
        <f t="shared" si="50"/>
        <v>×</v>
      </c>
      <c r="M69" s="44" t="str">
        <f t="shared" si="51"/>
        <v>×</v>
      </c>
      <c r="N69" s="45" t="str">
        <f t="shared" si="52"/>
        <v/>
      </c>
      <c r="O69" s="37">
        <f t="shared" si="53"/>
        <v>0</v>
      </c>
      <c r="P69" s="38">
        <f t="shared" si="54"/>
        <v>9</v>
      </c>
    </row>
    <row r="70" spans="1:17" ht="14.25" customHeight="1" x14ac:dyDescent="0.15">
      <c r="A70" s="46">
        <v>59</v>
      </c>
      <c r="B70" s="46">
        <v>9</v>
      </c>
      <c r="C70" s="46" t="s">
        <v>245</v>
      </c>
      <c r="D70" s="46" t="s">
        <v>63</v>
      </c>
      <c r="E70" s="47" t="s">
        <v>106</v>
      </c>
      <c r="F70" s="46">
        <v>1</v>
      </c>
      <c r="G70" s="48" t="s">
        <v>23</v>
      </c>
      <c r="H70" s="13">
        <v>1</v>
      </c>
      <c r="I70" s="14"/>
      <c r="J70" s="43">
        <f t="shared" si="41"/>
        <v>0</v>
      </c>
      <c r="K70" s="44" t="str">
        <f t="shared" si="42"/>
        <v>×</v>
      </c>
      <c r="L70" s="44" t="str">
        <f t="shared" si="43"/>
        <v>×</v>
      </c>
      <c r="M70" s="44" t="str">
        <f t="shared" si="44"/>
        <v>×</v>
      </c>
      <c r="N70" s="45" t="str">
        <f t="shared" si="45"/>
        <v/>
      </c>
      <c r="O70" s="37">
        <f t="shared" si="47"/>
        <v>0</v>
      </c>
      <c r="P70" s="38">
        <f t="shared" si="46"/>
        <v>9</v>
      </c>
    </row>
    <row r="71" spans="1:17" ht="14.25" customHeight="1" x14ac:dyDescent="0.15">
      <c r="A71" s="46">
        <v>60</v>
      </c>
      <c r="B71" s="46">
        <v>9</v>
      </c>
      <c r="C71" s="46" t="s">
        <v>245</v>
      </c>
      <c r="D71" s="46" t="s">
        <v>246</v>
      </c>
      <c r="E71" s="47" t="s">
        <v>107</v>
      </c>
      <c r="F71" s="46">
        <v>1</v>
      </c>
      <c r="G71" s="48" t="s">
        <v>23</v>
      </c>
      <c r="H71" s="13">
        <v>2</v>
      </c>
      <c r="I71" s="14"/>
      <c r="J71" s="43">
        <f t="shared" si="41"/>
        <v>0</v>
      </c>
      <c r="K71" s="44" t="str">
        <f t="shared" si="42"/>
        <v>×</v>
      </c>
      <c r="L71" s="44" t="str">
        <f t="shared" si="43"/>
        <v>×</v>
      </c>
      <c r="M71" s="44" t="str">
        <f t="shared" si="44"/>
        <v>×</v>
      </c>
      <c r="N71" s="45" t="str">
        <f t="shared" si="45"/>
        <v/>
      </c>
      <c r="O71" s="37">
        <f t="shared" si="47"/>
        <v>0</v>
      </c>
      <c r="P71" s="38">
        <f t="shared" si="46"/>
        <v>9</v>
      </c>
    </row>
    <row r="72" spans="1:17" ht="14.25" customHeight="1" x14ac:dyDescent="0.15">
      <c r="A72" s="46">
        <v>61</v>
      </c>
      <c r="B72" s="46">
        <v>9</v>
      </c>
      <c r="C72" s="46" t="s">
        <v>245</v>
      </c>
      <c r="D72" s="46" t="s">
        <v>247</v>
      </c>
      <c r="E72" s="47" t="s">
        <v>248</v>
      </c>
      <c r="F72" s="46">
        <v>1</v>
      </c>
      <c r="G72" s="48" t="s">
        <v>23</v>
      </c>
      <c r="H72" s="13">
        <v>50</v>
      </c>
      <c r="I72" s="14"/>
      <c r="J72" s="43">
        <f t="shared" si="41"/>
        <v>0</v>
      </c>
      <c r="K72" s="44" t="str">
        <f t="shared" si="42"/>
        <v>×</v>
      </c>
      <c r="L72" s="44" t="str">
        <f t="shared" si="43"/>
        <v>×</v>
      </c>
      <c r="M72" s="44" t="str">
        <f t="shared" si="44"/>
        <v>×</v>
      </c>
      <c r="N72" s="45" t="str">
        <f t="shared" si="45"/>
        <v/>
      </c>
      <c r="O72" s="37">
        <f t="shared" ref="O72:O75" si="55">IF(N72="",0,1)</f>
        <v>0</v>
      </c>
      <c r="P72" s="38">
        <f t="shared" si="46"/>
        <v>9</v>
      </c>
    </row>
    <row r="73" spans="1:17" ht="14.25" customHeight="1" x14ac:dyDescent="0.15">
      <c r="A73" s="46">
        <v>62</v>
      </c>
      <c r="B73" s="46">
        <v>9</v>
      </c>
      <c r="C73" s="46" t="s">
        <v>245</v>
      </c>
      <c r="D73" s="46" t="s">
        <v>249</v>
      </c>
      <c r="E73" s="47" t="s">
        <v>250</v>
      </c>
      <c r="F73" s="46">
        <v>1</v>
      </c>
      <c r="G73" s="48" t="s">
        <v>23</v>
      </c>
      <c r="H73" s="13">
        <v>3</v>
      </c>
      <c r="I73" s="14"/>
      <c r="J73" s="43">
        <f t="shared" si="41"/>
        <v>0</v>
      </c>
      <c r="K73" s="44" t="str">
        <f t="shared" si="42"/>
        <v>×</v>
      </c>
      <c r="L73" s="44" t="str">
        <f t="shared" si="43"/>
        <v>×</v>
      </c>
      <c r="M73" s="44" t="str">
        <f t="shared" si="44"/>
        <v>×</v>
      </c>
      <c r="N73" s="45" t="str">
        <f t="shared" si="45"/>
        <v/>
      </c>
      <c r="O73" s="37">
        <f t="shared" si="55"/>
        <v>0</v>
      </c>
      <c r="P73" s="38">
        <f t="shared" si="46"/>
        <v>9</v>
      </c>
    </row>
    <row r="74" spans="1:17" ht="14.25" customHeight="1" x14ac:dyDescent="0.15">
      <c r="A74" s="46">
        <v>63</v>
      </c>
      <c r="B74" s="46">
        <v>9</v>
      </c>
      <c r="C74" s="46" t="s">
        <v>245</v>
      </c>
      <c r="D74" s="46" t="s">
        <v>251</v>
      </c>
      <c r="E74" s="47" t="s">
        <v>252</v>
      </c>
      <c r="F74" s="46">
        <v>1</v>
      </c>
      <c r="G74" s="48" t="s">
        <v>23</v>
      </c>
      <c r="H74" s="13">
        <v>15</v>
      </c>
      <c r="I74" s="14"/>
      <c r="J74" s="43">
        <f t="shared" ref="J74" si="56">H74*I74</f>
        <v>0</v>
      </c>
      <c r="K74" s="44" t="str">
        <f t="shared" ref="K74" si="57">IF(I74="","×","○")</f>
        <v>×</v>
      </c>
      <c r="L74" s="44" t="str">
        <f t="shared" ref="L74" si="58">IF(I74&gt;=1,"○","×")</f>
        <v>×</v>
      </c>
      <c r="M74" s="44" t="str">
        <f t="shared" ref="M74" si="59">IF(ISNUMBER(I74),IF(INT(I74)=I74,"○","×"),"×")</f>
        <v>×</v>
      </c>
      <c r="N74" s="45" t="str">
        <f t="shared" ref="N74" si="60">IF(K74="○",IF(OR(L74="×",M74="×"),"←見積単価（税別）欄には、1以上の整数を入力してください",""),"")</f>
        <v/>
      </c>
      <c r="O74" s="37">
        <f t="shared" ref="O74" si="61">IF(N74="",0,1)</f>
        <v>0</v>
      </c>
      <c r="P74" s="38">
        <f t="shared" ref="P74" si="62">B74</f>
        <v>9</v>
      </c>
    </row>
    <row r="75" spans="1:17" ht="14.25" customHeight="1" x14ac:dyDescent="0.15">
      <c r="A75" s="46">
        <v>64</v>
      </c>
      <c r="B75" s="46">
        <v>9</v>
      </c>
      <c r="C75" s="46" t="s">
        <v>245</v>
      </c>
      <c r="D75" s="46" t="s">
        <v>253</v>
      </c>
      <c r="E75" s="47" t="s">
        <v>254</v>
      </c>
      <c r="F75" s="46"/>
      <c r="G75" s="48" t="s">
        <v>23</v>
      </c>
      <c r="H75" s="13">
        <v>15</v>
      </c>
      <c r="I75" s="14"/>
      <c r="J75" s="43">
        <f t="shared" si="41"/>
        <v>0</v>
      </c>
      <c r="K75" s="44" t="str">
        <f t="shared" si="42"/>
        <v>×</v>
      </c>
      <c r="L75" s="44" t="str">
        <f t="shared" si="43"/>
        <v>×</v>
      </c>
      <c r="M75" s="44" t="str">
        <f t="shared" si="44"/>
        <v>×</v>
      </c>
      <c r="N75" s="45" t="str">
        <f t="shared" si="45"/>
        <v/>
      </c>
      <c r="O75" s="37">
        <f t="shared" si="55"/>
        <v>0</v>
      </c>
      <c r="P75" s="38">
        <f t="shared" si="46"/>
        <v>9</v>
      </c>
    </row>
    <row r="76" spans="1:17" ht="14.25" customHeight="1" x14ac:dyDescent="0.15">
      <c r="A76" s="46">
        <v>65</v>
      </c>
      <c r="B76" s="46">
        <v>9</v>
      </c>
      <c r="C76" s="46" t="s">
        <v>245</v>
      </c>
      <c r="D76" s="46" t="s">
        <v>255</v>
      </c>
      <c r="E76" s="47" t="s">
        <v>256</v>
      </c>
      <c r="F76" s="46"/>
      <c r="G76" s="48" t="s">
        <v>23</v>
      </c>
      <c r="H76" s="13">
        <v>15</v>
      </c>
      <c r="I76" s="14"/>
      <c r="J76" s="43">
        <f t="shared" si="41"/>
        <v>0</v>
      </c>
      <c r="K76" s="44" t="str">
        <f t="shared" si="42"/>
        <v>×</v>
      </c>
      <c r="L76" s="44" t="str">
        <f t="shared" si="43"/>
        <v>×</v>
      </c>
      <c r="M76" s="44" t="str">
        <f t="shared" si="44"/>
        <v>×</v>
      </c>
      <c r="N76" s="45" t="str">
        <f t="shared" si="45"/>
        <v/>
      </c>
      <c r="O76" s="37">
        <f t="shared" si="0"/>
        <v>0</v>
      </c>
      <c r="P76" s="38">
        <f t="shared" si="46"/>
        <v>9</v>
      </c>
    </row>
    <row r="77" spans="1:17" ht="14.25" customHeight="1" x14ac:dyDescent="0.15">
      <c r="A77" s="49"/>
      <c r="B77" s="49"/>
      <c r="C77" s="50"/>
      <c r="D77" s="49"/>
      <c r="E77" s="51"/>
      <c r="F77" s="49"/>
      <c r="G77" s="50"/>
      <c r="H77" s="15"/>
      <c r="I77" s="52" t="str">
        <f>CONCATENATE("札番",B76," 計")</f>
        <v>札番9 計</v>
      </c>
      <c r="J77" s="53">
        <f>SUMIF(B:B,B76,J:J)</f>
        <v>0</v>
      </c>
      <c r="K77" s="35">
        <f>COUNTIFS($B:$B,B76,K:K,"○")</f>
        <v>0</v>
      </c>
      <c r="L77" s="35"/>
      <c r="M77" s="35"/>
      <c r="N77" s="36" t="str">
        <f>IF(K77=0,"",IF(COUNTIF(B:B,P77)=K77,"","この項番で見積単価（税別）が入力されていない品目があります"))</f>
        <v/>
      </c>
      <c r="O77" s="37">
        <f t="shared" ref="O77" si="63">IF(N77="",0,1)</f>
        <v>0</v>
      </c>
      <c r="P77" s="38">
        <f>B76</f>
        <v>9</v>
      </c>
      <c r="Q77" s="38" t="s">
        <v>16</v>
      </c>
    </row>
    <row r="78" spans="1:17" ht="14.25" customHeight="1" x14ac:dyDescent="0.15">
      <c r="A78" s="46">
        <v>66</v>
      </c>
      <c r="B78" s="46">
        <v>10</v>
      </c>
      <c r="C78" s="46" t="s">
        <v>257</v>
      </c>
      <c r="D78" s="46" t="s">
        <v>258</v>
      </c>
      <c r="E78" s="47" t="s">
        <v>108</v>
      </c>
      <c r="F78" s="46">
        <v>1</v>
      </c>
      <c r="G78" s="48" t="s">
        <v>23</v>
      </c>
      <c r="H78" s="13">
        <v>2</v>
      </c>
      <c r="I78" s="14"/>
      <c r="J78" s="43">
        <f>H78*I78</f>
        <v>0</v>
      </c>
      <c r="K78" s="44" t="str">
        <f>IF(I78="","×","○")</f>
        <v>×</v>
      </c>
      <c r="L78" s="44" t="str">
        <f>IF(I78&gt;=1,"○","×")</f>
        <v>×</v>
      </c>
      <c r="M78" s="44" t="str">
        <f>IF(ISNUMBER(I78),IF(INT(I78)=I78,"○","×"),"×")</f>
        <v>×</v>
      </c>
      <c r="N78" s="45" t="str">
        <f>IF(K78="○",IF(OR(L78="×",M78="×"),"←見積単価（税別）欄には、1以上の整数を入力してください",""),"")</f>
        <v/>
      </c>
      <c r="O78" s="37">
        <f t="shared" ref="O78:O84" si="64">IF(N78="",0,1)</f>
        <v>0</v>
      </c>
      <c r="P78" s="38">
        <f>B78</f>
        <v>10</v>
      </c>
    </row>
    <row r="79" spans="1:17" ht="14.25" customHeight="1" x14ac:dyDescent="0.15">
      <c r="A79" s="46">
        <v>67</v>
      </c>
      <c r="B79" s="46">
        <v>10</v>
      </c>
      <c r="C79" s="46" t="s">
        <v>257</v>
      </c>
      <c r="D79" s="46" t="s">
        <v>259</v>
      </c>
      <c r="E79" s="47" t="s">
        <v>260</v>
      </c>
      <c r="F79" s="46">
        <v>1</v>
      </c>
      <c r="G79" s="48" t="s">
        <v>23</v>
      </c>
      <c r="H79" s="13">
        <v>3</v>
      </c>
      <c r="I79" s="14"/>
      <c r="J79" s="43">
        <f>H79*I79</f>
        <v>0</v>
      </c>
      <c r="K79" s="44" t="str">
        <f>IF(I79="","×","○")</f>
        <v>×</v>
      </c>
      <c r="L79" s="44" t="str">
        <f>IF(I79&gt;=1,"○","×")</f>
        <v>×</v>
      </c>
      <c r="M79" s="44" t="str">
        <f>IF(ISNUMBER(I79),IF(INT(I79)=I79,"○","×"),"×")</f>
        <v>×</v>
      </c>
      <c r="N79" s="45" t="str">
        <f>IF(K79="○",IF(OR(L79="×",M79="×"),"←見積単価（税別）欄には、1以上の整数を入力してください",""),"")</f>
        <v/>
      </c>
      <c r="O79" s="37">
        <f t="shared" si="64"/>
        <v>0</v>
      </c>
      <c r="P79" s="38">
        <f>B79</f>
        <v>10</v>
      </c>
    </row>
    <row r="80" spans="1:17" ht="14.25" customHeight="1" x14ac:dyDescent="0.15">
      <c r="A80" s="49"/>
      <c r="B80" s="49"/>
      <c r="C80" s="50"/>
      <c r="D80" s="49"/>
      <c r="E80" s="51"/>
      <c r="F80" s="49"/>
      <c r="G80" s="50"/>
      <c r="H80" s="15"/>
      <c r="I80" s="52" t="str">
        <f>CONCATENATE("札番",B79," 計")</f>
        <v>札番10 計</v>
      </c>
      <c r="J80" s="53">
        <f>SUMIF(B:B,B79,J:J)</f>
        <v>0</v>
      </c>
      <c r="K80" s="35">
        <f>COUNTIFS($B:$B,B79,K:K,"○")</f>
        <v>0</v>
      </c>
      <c r="L80" s="35"/>
      <c r="M80" s="35"/>
      <c r="N80" s="36" t="str">
        <f>IF(K80=0,"",IF(COUNTIF(B:B,P80)=K80,"","この項番で見積単価（税別）が入力されていない品目があります"))</f>
        <v/>
      </c>
      <c r="O80" s="37">
        <f t="shared" si="64"/>
        <v>0</v>
      </c>
      <c r="P80" s="38">
        <f>B79</f>
        <v>10</v>
      </c>
      <c r="Q80" s="38" t="s">
        <v>16</v>
      </c>
    </row>
    <row r="81" spans="1:17" ht="14.25" customHeight="1" x14ac:dyDescent="0.15">
      <c r="A81" s="46">
        <v>68</v>
      </c>
      <c r="B81" s="46">
        <v>11</v>
      </c>
      <c r="C81" s="46" t="s">
        <v>261</v>
      </c>
      <c r="D81" s="46" t="s">
        <v>262</v>
      </c>
      <c r="E81" s="47" t="s">
        <v>109</v>
      </c>
      <c r="F81" s="46">
        <v>1</v>
      </c>
      <c r="G81" s="48" t="s">
        <v>23</v>
      </c>
      <c r="H81" s="13">
        <v>8</v>
      </c>
      <c r="I81" s="14"/>
      <c r="J81" s="43">
        <f t="shared" ref="J81:J83" si="65">H81*I81</f>
        <v>0</v>
      </c>
      <c r="K81" s="44" t="str">
        <f t="shared" ref="K81:K83" si="66">IF(I81="","×","○")</f>
        <v>×</v>
      </c>
      <c r="L81" s="44" t="str">
        <f t="shared" ref="L81:L83" si="67">IF(I81&gt;=1,"○","×")</f>
        <v>×</v>
      </c>
      <c r="M81" s="44" t="str">
        <f t="shared" ref="M81:M83" si="68">IF(ISNUMBER(I81),IF(INT(I81)=I81,"○","×"),"×")</f>
        <v>×</v>
      </c>
      <c r="N81" s="45" t="str">
        <f t="shared" ref="N81:N83" si="69">IF(K81="○",IF(OR(L81="×",M81="×"),"←見積単価（税別）欄には、1以上の整数を入力してください",""),"")</f>
        <v/>
      </c>
      <c r="O81" s="37">
        <f t="shared" si="64"/>
        <v>0</v>
      </c>
      <c r="P81" s="38">
        <f t="shared" ref="P81:P83" si="70">B81</f>
        <v>11</v>
      </c>
    </row>
    <row r="82" spans="1:17" ht="14.25" customHeight="1" x14ac:dyDescent="0.15">
      <c r="A82" s="46">
        <v>69</v>
      </c>
      <c r="B82" s="46">
        <v>11</v>
      </c>
      <c r="C82" s="46" t="s">
        <v>261</v>
      </c>
      <c r="D82" s="46" t="s">
        <v>263</v>
      </c>
      <c r="E82" s="47" t="s">
        <v>110</v>
      </c>
      <c r="F82" s="46">
        <v>1</v>
      </c>
      <c r="G82" s="48" t="s">
        <v>23</v>
      </c>
      <c r="H82" s="13">
        <v>10</v>
      </c>
      <c r="I82" s="14"/>
      <c r="J82" s="43">
        <f t="shared" si="65"/>
        <v>0</v>
      </c>
      <c r="K82" s="44" t="str">
        <f t="shared" si="66"/>
        <v>×</v>
      </c>
      <c r="L82" s="44" t="str">
        <f t="shared" si="67"/>
        <v>×</v>
      </c>
      <c r="M82" s="44" t="str">
        <f t="shared" si="68"/>
        <v>×</v>
      </c>
      <c r="N82" s="45" t="str">
        <f t="shared" si="69"/>
        <v/>
      </c>
      <c r="O82" s="37">
        <f t="shared" si="64"/>
        <v>0</v>
      </c>
      <c r="P82" s="38">
        <f t="shared" si="70"/>
        <v>11</v>
      </c>
    </row>
    <row r="83" spans="1:17" ht="14.25" customHeight="1" x14ac:dyDescent="0.15">
      <c r="A83" s="46">
        <v>70</v>
      </c>
      <c r="B83" s="46">
        <v>11</v>
      </c>
      <c r="C83" s="46" t="s">
        <v>261</v>
      </c>
      <c r="D83" s="46" t="s">
        <v>64</v>
      </c>
      <c r="E83" s="47" t="s">
        <v>111</v>
      </c>
      <c r="F83" s="46">
        <v>5</v>
      </c>
      <c r="G83" s="48" t="s">
        <v>23</v>
      </c>
      <c r="H83" s="13">
        <v>8</v>
      </c>
      <c r="I83" s="14"/>
      <c r="J83" s="43">
        <f t="shared" si="65"/>
        <v>0</v>
      </c>
      <c r="K83" s="44" t="str">
        <f t="shared" si="66"/>
        <v>×</v>
      </c>
      <c r="L83" s="44" t="str">
        <f t="shared" si="67"/>
        <v>×</v>
      </c>
      <c r="M83" s="44" t="str">
        <f t="shared" si="68"/>
        <v>×</v>
      </c>
      <c r="N83" s="45" t="str">
        <f t="shared" si="69"/>
        <v/>
      </c>
      <c r="O83" s="37">
        <f t="shared" si="64"/>
        <v>0</v>
      </c>
      <c r="P83" s="38">
        <f t="shared" si="70"/>
        <v>11</v>
      </c>
    </row>
    <row r="84" spans="1:17" ht="14.25" customHeight="1" x14ac:dyDescent="0.15">
      <c r="A84" s="49"/>
      <c r="B84" s="49"/>
      <c r="C84" s="50"/>
      <c r="D84" s="49"/>
      <c r="E84" s="51"/>
      <c r="F84" s="49"/>
      <c r="G84" s="50"/>
      <c r="H84" s="15"/>
      <c r="I84" s="52" t="str">
        <f>CONCATENATE("札番",B83," 計")</f>
        <v>札番11 計</v>
      </c>
      <c r="J84" s="53">
        <f>SUMIF(B:B,B83,J:J)</f>
        <v>0</v>
      </c>
      <c r="K84" s="35">
        <f>COUNTIFS($B:$B,B83,K:K,"○")</f>
        <v>0</v>
      </c>
      <c r="L84" s="35"/>
      <c r="M84" s="35"/>
      <c r="N84" s="36" t="str">
        <f>IF(K84=0,"",IF(COUNTIF(B:B,P84)=K84,"","この項番で見積単価（税別）が入力されていない品目があります"))</f>
        <v/>
      </c>
      <c r="O84" s="37">
        <f t="shared" si="64"/>
        <v>0</v>
      </c>
      <c r="P84" s="38">
        <f>B83</f>
        <v>11</v>
      </c>
      <c r="Q84" s="38" t="s">
        <v>16</v>
      </c>
    </row>
    <row r="85" spans="1:17" ht="14.25" customHeight="1" x14ac:dyDescent="0.15">
      <c r="A85" s="46">
        <v>71</v>
      </c>
      <c r="B85" s="46">
        <v>12</v>
      </c>
      <c r="C85" s="46" t="s">
        <v>48</v>
      </c>
      <c r="D85" s="46" t="s">
        <v>264</v>
      </c>
      <c r="E85" s="47" t="s">
        <v>133</v>
      </c>
      <c r="F85" s="46">
        <v>1</v>
      </c>
      <c r="G85" s="48" t="s">
        <v>23</v>
      </c>
      <c r="H85" s="13">
        <v>8</v>
      </c>
      <c r="I85" s="14"/>
      <c r="J85" s="43">
        <f t="shared" ref="J85:J89" si="71">H85*I85</f>
        <v>0</v>
      </c>
      <c r="K85" s="44" t="str">
        <f t="shared" ref="K85:K89" si="72">IF(I85="","×","○")</f>
        <v>×</v>
      </c>
      <c r="L85" s="44" t="str">
        <f t="shared" ref="L85:L89" si="73">IF(I85&gt;=1,"○","×")</f>
        <v>×</v>
      </c>
      <c r="M85" s="44" t="str">
        <f t="shared" ref="M85:M89" si="74">IF(ISNUMBER(I85),IF(INT(I85)=I85,"○","×"),"×")</f>
        <v>×</v>
      </c>
      <c r="N85" s="45" t="str">
        <f t="shared" ref="N85:N89" si="75">IF(K85="○",IF(OR(L85="×",M85="×"),"←見積単価（税別）欄には、1以上の整数を入力してください",""),"")</f>
        <v/>
      </c>
      <c r="O85" s="37">
        <f>IF(N85="",0,1)</f>
        <v>0</v>
      </c>
      <c r="P85" s="38">
        <f t="shared" ref="P85:P89" si="76">B85</f>
        <v>12</v>
      </c>
    </row>
    <row r="86" spans="1:17" ht="14.25" customHeight="1" x14ac:dyDescent="0.15">
      <c r="A86" s="46">
        <v>72</v>
      </c>
      <c r="B86" s="46">
        <v>12</v>
      </c>
      <c r="C86" s="46" t="s">
        <v>48</v>
      </c>
      <c r="D86" s="46" t="s">
        <v>120</v>
      </c>
      <c r="E86" s="47" t="s">
        <v>134</v>
      </c>
      <c r="F86" s="46">
        <v>1</v>
      </c>
      <c r="G86" s="48" t="s">
        <v>23</v>
      </c>
      <c r="H86" s="13">
        <v>7</v>
      </c>
      <c r="I86" s="14"/>
      <c r="J86" s="43">
        <f t="shared" si="71"/>
        <v>0</v>
      </c>
      <c r="K86" s="44" t="str">
        <f t="shared" si="72"/>
        <v>×</v>
      </c>
      <c r="L86" s="44" t="str">
        <f t="shared" si="73"/>
        <v>×</v>
      </c>
      <c r="M86" s="44" t="str">
        <f t="shared" si="74"/>
        <v>×</v>
      </c>
      <c r="N86" s="45" t="str">
        <f t="shared" si="75"/>
        <v/>
      </c>
      <c r="O86" s="37">
        <f>IF(N86="",0,1)</f>
        <v>0</v>
      </c>
      <c r="P86" s="38">
        <f t="shared" si="76"/>
        <v>12</v>
      </c>
    </row>
    <row r="87" spans="1:17" ht="14.25" customHeight="1" x14ac:dyDescent="0.15">
      <c r="A87" s="46">
        <v>73</v>
      </c>
      <c r="B87" s="46">
        <v>12</v>
      </c>
      <c r="C87" s="46" t="s">
        <v>48</v>
      </c>
      <c r="D87" s="46" t="s">
        <v>265</v>
      </c>
      <c r="E87" s="47" t="s">
        <v>135</v>
      </c>
      <c r="F87" s="46">
        <v>1</v>
      </c>
      <c r="G87" s="48" t="s">
        <v>23</v>
      </c>
      <c r="H87" s="13">
        <v>5</v>
      </c>
      <c r="I87" s="14"/>
      <c r="J87" s="43">
        <f t="shared" si="71"/>
        <v>0</v>
      </c>
      <c r="K87" s="44" t="str">
        <f t="shared" si="72"/>
        <v>×</v>
      </c>
      <c r="L87" s="44" t="str">
        <f t="shared" si="73"/>
        <v>×</v>
      </c>
      <c r="M87" s="44" t="str">
        <f t="shared" si="74"/>
        <v>×</v>
      </c>
      <c r="N87" s="45" t="str">
        <f t="shared" si="75"/>
        <v/>
      </c>
      <c r="O87" s="37">
        <f>IF(N87="",0,1)</f>
        <v>0</v>
      </c>
      <c r="P87" s="38">
        <f t="shared" si="76"/>
        <v>12</v>
      </c>
    </row>
    <row r="88" spans="1:17" ht="14.25" customHeight="1" x14ac:dyDescent="0.15">
      <c r="A88" s="46">
        <v>74</v>
      </c>
      <c r="B88" s="46">
        <v>12</v>
      </c>
      <c r="C88" s="46" t="s">
        <v>48</v>
      </c>
      <c r="D88" s="46" t="s">
        <v>65</v>
      </c>
      <c r="E88" s="47" t="s">
        <v>136</v>
      </c>
      <c r="F88" s="46">
        <v>1</v>
      </c>
      <c r="G88" s="48" t="s">
        <v>23</v>
      </c>
      <c r="H88" s="13">
        <v>4</v>
      </c>
      <c r="I88" s="14"/>
      <c r="J88" s="43">
        <f t="shared" si="71"/>
        <v>0</v>
      </c>
      <c r="K88" s="44" t="str">
        <f t="shared" si="72"/>
        <v>×</v>
      </c>
      <c r="L88" s="44" t="str">
        <f t="shared" si="73"/>
        <v>×</v>
      </c>
      <c r="M88" s="44" t="str">
        <f t="shared" si="74"/>
        <v>×</v>
      </c>
      <c r="N88" s="45" t="str">
        <f t="shared" si="75"/>
        <v/>
      </c>
      <c r="O88" s="37">
        <f>IF(N88="",0,1)</f>
        <v>0</v>
      </c>
      <c r="P88" s="38">
        <f t="shared" si="76"/>
        <v>12</v>
      </c>
    </row>
    <row r="89" spans="1:17" ht="14.25" customHeight="1" x14ac:dyDescent="0.15">
      <c r="A89" s="46">
        <v>75</v>
      </c>
      <c r="B89" s="46">
        <v>12</v>
      </c>
      <c r="C89" s="46" t="s">
        <v>48</v>
      </c>
      <c r="D89" s="46" t="s">
        <v>266</v>
      </c>
      <c r="E89" s="47" t="s">
        <v>137</v>
      </c>
      <c r="F89" s="46">
        <v>1</v>
      </c>
      <c r="G89" s="48" t="s">
        <v>23</v>
      </c>
      <c r="H89" s="13">
        <v>9</v>
      </c>
      <c r="I89" s="14"/>
      <c r="J89" s="43">
        <f t="shared" si="71"/>
        <v>0</v>
      </c>
      <c r="K89" s="44" t="str">
        <f t="shared" si="72"/>
        <v>×</v>
      </c>
      <c r="L89" s="44" t="str">
        <f t="shared" si="73"/>
        <v>×</v>
      </c>
      <c r="M89" s="44" t="str">
        <f t="shared" si="74"/>
        <v>×</v>
      </c>
      <c r="N89" s="45" t="str">
        <f t="shared" si="75"/>
        <v/>
      </c>
      <c r="O89" s="37">
        <f>IF(N89="",0,1)</f>
        <v>0</v>
      </c>
      <c r="P89" s="38">
        <f t="shared" si="76"/>
        <v>12</v>
      </c>
    </row>
    <row r="90" spans="1:17" ht="14.25" customHeight="1" x14ac:dyDescent="0.15">
      <c r="A90" s="49"/>
      <c r="B90" s="49"/>
      <c r="C90" s="50"/>
      <c r="D90" s="49"/>
      <c r="E90" s="51"/>
      <c r="F90" s="49"/>
      <c r="G90" s="50"/>
      <c r="H90" s="15"/>
      <c r="I90" s="52" t="str">
        <f>CONCATENATE("札番",B89," 計")</f>
        <v>札番12 計</v>
      </c>
      <c r="J90" s="53">
        <f>SUMIF(B:B,B89,J:J)</f>
        <v>0</v>
      </c>
      <c r="K90" s="35">
        <f>COUNTIFS($B:$B,B89,K:K,"○")</f>
        <v>0</v>
      </c>
      <c r="L90" s="35"/>
      <c r="M90" s="35"/>
      <c r="N90" s="36" t="str">
        <f>IF(K90=0,"",IF(COUNTIF(B:B,P90)=K90,"","この項番で見積単価（税別）が入力されていない品目があります"))</f>
        <v/>
      </c>
      <c r="O90" s="37">
        <f>IF(N90="",0,1)</f>
        <v>0</v>
      </c>
      <c r="P90" s="38">
        <f>B89</f>
        <v>12</v>
      </c>
      <c r="Q90" s="38" t="s">
        <v>16</v>
      </c>
    </row>
    <row r="91" spans="1:17" ht="14.25" customHeight="1" x14ac:dyDescent="0.15">
      <c r="A91" s="46">
        <v>76</v>
      </c>
      <c r="B91" s="46">
        <v>13</v>
      </c>
      <c r="C91" s="46" t="s">
        <v>90</v>
      </c>
      <c r="D91" s="46" t="s">
        <v>267</v>
      </c>
      <c r="E91" s="47" t="s">
        <v>268</v>
      </c>
      <c r="F91" s="46">
        <v>1</v>
      </c>
      <c r="G91" s="48" t="s">
        <v>119</v>
      </c>
      <c r="H91" s="13">
        <v>24</v>
      </c>
      <c r="I91" s="14"/>
      <c r="J91" s="43">
        <f>H91*I91</f>
        <v>0</v>
      </c>
      <c r="K91" s="44" t="str">
        <f>IF(I91="","×","○")</f>
        <v>×</v>
      </c>
      <c r="L91" s="44" t="str">
        <f>IF(I91&gt;=1,"○","×")</f>
        <v>×</v>
      </c>
      <c r="M91" s="44" t="str">
        <f>IF(ISNUMBER(I91),IF(INT(I91)=I91,"○","×"),"×")</f>
        <v>×</v>
      </c>
      <c r="N91" s="45" t="str">
        <f>IF(K91="○",IF(OR(L91="×",M91="×"),"←見積単価（税別）欄には、1以上の整数を入力してください",""),"")</f>
        <v/>
      </c>
      <c r="O91" s="37">
        <f t="shared" ref="O91:O168" si="77">IF(N91="",0,1)</f>
        <v>0</v>
      </c>
      <c r="P91" s="38">
        <f>B91</f>
        <v>13</v>
      </c>
    </row>
    <row r="92" spans="1:17" ht="14.25" customHeight="1" x14ac:dyDescent="0.15">
      <c r="A92" s="49"/>
      <c r="B92" s="49"/>
      <c r="C92" s="50"/>
      <c r="D92" s="49"/>
      <c r="E92" s="51"/>
      <c r="F92" s="49"/>
      <c r="G92" s="50"/>
      <c r="H92" s="15"/>
      <c r="I92" s="52" t="str">
        <f>CONCATENATE("札番",B91," 計")</f>
        <v>札番13 計</v>
      </c>
      <c r="J92" s="53">
        <f>SUMIF(B:B,B91,J:J)</f>
        <v>0</v>
      </c>
      <c r="K92" s="35">
        <f>COUNTIFS($B:$B,B91,K:K,"○")</f>
        <v>0</v>
      </c>
      <c r="L92" s="35"/>
      <c r="M92" s="35"/>
      <c r="N92" s="36" t="str">
        <f>IF(K92=0,"",IF(COUNTIF(B:B,P92)=K92,"","この項番で見積単価（税別）が入力されていない品目があります"))</f>
        <v/>
      </c>
      <c r="O92" s="37">
        <f t="shared" si="77"/>
        <v>0</v>
      </c>
      <c r="P92" s="38">
        <f>B91</f>
        <v>13</v>
      </c>
      <c r="Q92" s="38" t="s">
        <v>16</v>
      </c>
    </row>
    <row r="93" spans="1:17" ht="14.25" customHeight="1" x14ac:dyDescent="0.15">
      <c r="A93" s="46">
        <v>77</v>
      </c>
      <c r="B93" s="46">
        <v>14</v>
      </c>
      <c r="C93" s="46" t="s">
        <v>128</v>
      </c>
      <c r="D93" s="46" t="s">
        <v>129</v>
      </c>
      <c r="E93" s="47" t="s">
        <v>130</v>
      </c>
      <c r="F93" s="46">
        <v>1</v>
      </c>
      <c r="G93" s="48" t="s">
        <v>23</v>
      </c>
      <c r="H93" s="13">
        <v>1</v>
      </c>
      <c r="I93" s="14"/>
      <c r="J93" s="43">
        <f t="shared" ref="J93" si="78">H93*I93</f>
        <v>0</v>
      </c>
      <c r="K93" s="44" t="str">
        <f t="shared" ref="K93" si="79">IF(I93="","×","○")</f>
        <v>×</v>
      </c>
      <c r="L93" s="44" t="str">
        <f t="shared" ref="L93" si="80">IF(I93&gt;=1,"○","×")</f>
        <v>×</v>
      </c>
      <c r="M93" s="44" t="str">
        <f t="shared" ref="M93" si="81">IF(ISNUMBER(I93),IF(INT(I93)=I93,"○","×"),"×")</f>
        <v>×</v>
      </c>
      <c r="N93" s="45" t="str">
        <f t="shared" ref="N93" si="82">IF(K93="○",IF(OR(L93="×",M93="×"),"←見積単価（税別）欄には、1以上の整数を入力してください",""),"")</f>
        <v/>
      </c>
      <c r="O93" s="37">
        <f>IF(N93="",0,1)</f>
        <v>0</v>
      </c>
      <c r="P93" s="38">
        <f t="shared" ref="P93" si="83">B93</f>
        <v>14</v>
      </c>
    </row>
    <row r="94" spans="1:17" ht="14.25" customHeight="1" x14ac:dyDescent="0.15">
      <c r="A94" s="49"/>
      <c r="B94" s="49"/>
      <c r="C94" s="50"/>
      <c r="D94" s="49"/>
      <c r="E94" s="51"/>
      <c r="F94" s="49"/>
      <c r="G94" s="50"/>
      <c r="H94" s="15"/>
      <c r="I94" s="52" t="str">
        <f>CONCATENATE("札番",B93," 計")</f>
        <v>札番14 計</v>
      </c>
      <c r="J94" s="53">
        <f>SUMIF(B:B,B93,J:J)</f>
        <v>0</v>
      </c>
      <c r="K94" s="35">
        <f>COUNTIFS($B:$B,B93,K:K,"○")</f>
        <v>0</v>
      </c>
      <c r="L94" s="35"/>
      <c r="M94" s="35"/>
      <c r="N94" s="36" t="str">
        <f>IF(K94=0,"",IF(COUNTIF(B:B,P94)=K94,"","この項番で見積単価（税別）が入力されていない品目があります"))</f>
        <v/>
      </c>
      <c r="O94" s="37">
        <f>IF(N94="",0,1)</f>
        <v>0</v>
      </c>
      <c r="P94" s="38">
        <f>B93</f>
        <v>14</v>
      </c>
      <c r="Q94" s="38" t="s">
        <v>16</v>
      </c>
    </row>
    <row r="95" spans="1:17" ht="14.25" customHeight="1" x14ac:dyDescent="0.15">
      <c r="A95" s="46">
        <v>78</v>
      </c>
      <c r="B95" s="46">
        <v>15</v>
      </c>
      <c r="C95" s="46" t="s">
        <v>91</v>
      </c>
      <c r="D95" s="46" t="s">
        <v>66</v>
      </c>
      <c r="E95" s="47" t="s">
        <v>112</v>
      </c>
      <c r="F95" s="46">
        <v>1</v>
      </c>
      <c r="G95" s="48" t="s">
        <v>23</v>
      </c>
      <c r="H95" s="13">
        <v>2</v>
      </c>
      <c r="I95" s="14"/>
      <c r="J95" s="43">
        <f t="shared" ref="J95" si="84">H95*I95</f>
        <v>0</v>
      </c>
      <c r="K95" s="44" t="str">
        <f t="shared" ref="K95" si="85">IF(I95="","×","○")</f>
        <v>×</v>
      </c>
      <c r="L95" s="44" t="str">
        <f t="shared" ref="L95" si="86">IF(I95&gt;=1,"○","×")</f>
        <v>×</v>
      </c>
      <c r="M95" s="44" t="str">
        <f t="shared" ref="M95" si="87">IF(ISNUMBER(I95),IF(INT(I95)=I95,"○","×"),"×")</f>
        <v>×</v>
      </c>
      <c r="N95" s="45" t="str">
        <f t="shared" ref="N95" si="88">IF(K95="○",IF(OR(L95="×",M95="×"),"←見積単価（税別）欄には、1以上の整数を入力してください",""),"")</f>
        <v/>
      </c>
      <c r="O95" s="37">
        <f>IF(N95="",0,1)</f>
        <v>0</v>
      </c>
      <c r="P95" s="38">
        <f t="shared" ref="P95" si="89">B95</f>
        <v>15</v>
      </c>
    </row>
    <row r="96" spans="1:17" ht="14.25" customHeight="1" x14ac:dyDescent="0.15">
      <c r="A96" s="49"/>
      <c r="B96" s="49"/>
      <c r="C96" s="50"/>
      <c r="D96" s="49"/>
      <c r="E96" s="51"/>
      <c r="F96" s="49"/>
      <c r="G96" s="50"/>
      <c r="H96" s="15"/>
      <c r="I96" s="52" t="str">
        <f>CONCATENATE("札番",B95," 計")</f>
        <v>札番15 計</v>
      </c>
      <c r="J96" s="53">
        <f>SUMIF(B:B,B95,J:J)</f>
        <v>0</v>
      </c>
      <c r="K96" s="35">
        <f>COUNTIFS($B:$B,B95,K:K,"○")</f>
        <v>0</v>
      </c>
      <c r="L96" s="35"/>
      <c r="M96" s="35"/>
      <c r="N96" s="36" t="str">
        <f>IF(K96=0,"",IF(COUNTIF(B:B,P96)=K96,"","この項番で見積単価（税別）が入力されていない品目があります"))</f>
        <v/>
      </c>
      <c r="O96" s="37">
        <f>IF(N96="",0,1)</f>
        <v>0</v>
      </c>
      <c r="P96" s="38">
        <f>B95</f>
        <v>15</v>
      </c>
      <c r="Q96" s="38" t="s">
        <v>16</v>
      </c>
    </row>
    <row r="97" spans="1:17" ht="14.25" customHeight="1" x14ac:dyDescent="0.15">
      <c r="A97" s="46">
        <v>79</v>
      </c>
      <c r="B97" s="46">
        <v>16</v>
      </c>
      <c r="C97" s="46" t="s">
        <v>92</v>
      </c>
      <c r="D97" s="46" t="s">
        <v>269</v>
      </c>
      <c r="E97" s="47" t="s">
        <v>98</v>
      </c>
      <c r="F97" s="46">
        <v>1</v>
      </c>
      <c r="G97" s="48" t="s">
        <v>23</v>
      </c>
      <c r="H97" s="13">
        <v>75</v>
      </c>
      <c r="I97" s="14"/>
      <c r="J97" s="43">
        <f t="shared" ref="J97:J103" si="90">H97*I97</f>
        <v>0</v>
      </c>
      <c r="K97" s="44" t="str">
        <f t="shared" ref="K97:K103" si="91">IF(I97="","×","○")</f>
        <v>×</v>
      </c>
      <c r="L97" s="44" t="str">
        <f t="shared" ref="L97:L103" si="92">IF(I97&gt;=1,"○","×")</f>
        <v>×</v>
      </c>
      <c r="M97" s="44" t="str">
        <f t="shared" ref="M97:M103" si="93">IF(ISNUMBER(I97),IF(INT(I97)=I97,"○","×"),"×")</f>
        <v>×</v>
      </c>
      <c r="N97" s="45" t="str">
        <f t="shared" ref="N97:N103" si="94">IF(K97="○",IF(OR(L97="×",M97="×"),"←見積単価（税別）欄には、1以上の整数を入力してください",""),"")</f>
        <v/>
      </c>
      <c r="O97" s="37">
        <f>IF(N97="",0,1)</f>
        <v>0</v>
      </c>
      <c r="P97" s="38">
        <f t="shared" ref="P97:P103" si="95">B97</f>
        <v>16</v>
      </c>
    </row>
    <row r="98" spans="1:17" ht="14.25" customHeight="1" x14ac:dyDescent="0.15">
      <c r="A98" s="46">
        <v>80</v>
      </c>
      <c r="B98" s="46">
        <v>16</v>
      </c>
      <c r="C98" s="46" t="s">
        <v>92</v>
      </c>
      <c r="D98" s="46" t="s">
        <v>67</v>
      </c>
      <c r="E98" s="47" t="s">
        <v>270</v>
      </c>
      <c r="F98" s="46">
        <v>1</v>
      </c>
      <c r="G98" s="48" t="s">
        <v>23</v>
      </c>
      <c r="H98" s="13">
        <v>70</v>
      </c>
      <c r="I98" s="14"/>
      <c r="J98" s="43">
        <f t="shared" si="90"/>
        <v>0</v>
      </c>
      <c r="K98" s="44" t="str">
        <f t="shared" si="91"/>
        <v>×</v>
      </c>
      <c r="L98" s="44" t="str">
        <f t="shared" si="92"/>
        <v>×</v>
      </c>
      <c r="M98" s="44" t="str">
        <f t="shared" si="93"/>
        <v>×</v>
      </c>
      <c r="N98" s="45" t="str">
        <f t="shared" si="94"/>
        <v/>
      </c>
      <c r="O98" s="37">
        <f>IF(N98="",0,1)</f>
        <v>0</v>
      </c>
      <c r="P98" s="38">
        <f t="shared" si="95"/>
        <v>16</v>
      </c>
    </row>
    <row r="99" spans="1:17" ht="14.25" customHeight="1" x14ac:dyDescent="0.15">
      <c r="A99" s="46">
        <v>81</v>
      </c>
      <c r="B99" s="46">
        <v>16</v>
      </c>
      <c r="C99" s="46" t="s">
        <v>92</v>
      </c>
      <c r="D99" s="46" t="s">
        <v>271</v>
      </c>
      <c r="E99" s="47"/>
      <c r="F99" s="46">
        <v>1</v>
      </c>
      <c r="G99" s="48" t="s">
        <v>23</v>
      </c>
      <c r="H99" s="13">
        <v>5</v>
      </c>
      <c r="I99" s="14"/>
      <c r="J99" s="43">
        <f t="shared" si="90"/>
        <v>0</v>
      </c>
      <c r="K99" s="44" t="str">
        <f t="shared" si="91"/>
        <v>×</v>
      </c>
      <c r="L99" s="44" t="str">
        <f t="shared" si="92"/>
        <v>×</v>
      </c>
      <c r="M99" s="44" t="str">
        <f t="shared" si="93"/>
        <v>×</v>
      </c>
      <c r="N99" s="45" t="str">
        <f t="shared" si="94"/>
        <v/>
      </c>
      <c r="O99" s="37">
        <f>IF(N99="",0,1)</f>
        <v>0</v>
      </c>
      <c r="P99" s="38">
        <f t="shared" si="95"/>
        <v>16</v>
      </c>
    </row>
    <row r="100" spans="1:17" ht="14.25" customHeight="1" x14ac:dyDescent="0.15">
      <c r="A100" s="46">
        <v>82</v>
      </c>
      <c r="B100" s="46">
        <v>16</v>
      </c>
      <c r="C100" s="46" t="s">
        <v>92</v>
      </c>
      <c r="D100" s="55" t="s">
        <v>272</v>
      </c>
      <c r="E100" s="47"/>
      <c r="F100" s="46">
        <v>1</v>
      </c>
      <c r="G100" s="48" t="s">
        <v>23</v>
      </c>
      <c r="H100" s="13">
        <v>70</v>
      </c>
      <c r="I100" s="14"/>
      <c r="J100" s="43">
        <f t="shared" si="90"/>
        <v>0</v>
      </c>
      <c r="K100" s="44" t="str">
        <f t="shared" si="91"/>
        <v>×</v>
      </c>
      <c r="L100" s="44" t="str">
        <f t="shared" si="92"/>
        <v>×</v>
      </c>
      <c r="M100" s="44" t="str">
        <f t="shared" si="93"/>
        <v>×</v>
      </c>
      <c r="N100" s="45" t="str">
        <f t="shared" si="94"/>
        <v/>
      </c>
      <c r="O100" s="37">
        <f>IF(N100="",0,1)</f>
        <v>0</v>
      </c>
      <c r="P100" s="38">
        <f t="shared" si="95"/>
        <v>16</v>
      </c>
    </row>
    <row r="101" spans="1:17" ht="14.25" customHeight="1" x14ac:dyDescent="0.15">
      <c r="A101" s="46">
        <v>83</v>
      </c>
      <c r="B101" s="46">
        <v>16</v>
      </c>
      <c r="C101" s="46" t="s">
        <v>92</v>
      </c>
      <c r="D101" s="55" t="s">
        <v>138</v>
      </c>
      <c r="E101" s="47" t="s">
        <v>273</v>
      </c>
      <c r="F101" s="46">
        <v>1</v>
      </c>
      <c r="G101" s="48" t="s">
        <v>23</v>
      </c>
      <c r="H101" s="13">
        <v>70</v>
      </c>
      <c r="I101" s="14"/>
      <c r="J101" s="43">
        <f t="shared" si="90"/>
        <v>0</v>
      </c>
      <c r="K101" s="44" t="str">
        <f t="shared" si="91"/>
        <v>×</v>
      </c>
      <c r="L101" s="44" t="str">
        <f t="shared" si="92"/>
        <v>×</v>
      </c>
      <c r="M101" s="44" t="str">
        <f t="shared" si="93"/>
        <v>×</v>
      </c>
      <c r="N101" s="45" t="str">
        <f t="shared" si="94"/>
        <v/>
      </c>
      <c r="O101" s="37">
        <f>IF(N101="",0,1)</f>
        <v>0</v>
      </c>
      <c r="P101" s="38">
        <f t="shared" si="95"/>
        <v>16</v>
      </c>
    </row>
    <row r="102" spans="1:17" ht="14.25" customHeight="1" x14ac:dyDescent="0.15">
      <c r="A102" s="46">
        <v>84</v>
      </c>
      <c r="B102" s="46">
        <v>16</v>
      </c>
      <c r="C102" s="46" t="s">
        <v>92</v>
      </c>
      <c r="D102" s="46" t="s">
        <v>68</v>
      </c>
      <c r="E102" s="47" t="s">
        <v>274</v>
      </c>
      <c r="F102" s="46">
        <v>1</v>
      </c>
      <c r="G102" s="48" t="s">
        <v>23</v>
      </c>
      <c r="H102" s="13">
        <v>30</v>
      </c>
      <c r="I102" s="14"/>
      <c r="J102" s="43">
        <f t="shared" si="90"/>
        <v>0</v>
      </c>
      <c r="K102" s="44" t="str">
        <f t="shared" si="91"/>
        <v>×</v>
      </c>
      <c r="L102" s="44" t="str">
        <f t="shared" si="92"/>
        <v>×</v>
      </c>
      <c r="M102" s="44" t="str">
        <f t="shared" si="93"/>
        <v>×</v>
      </c>
      <c r="N102" s="45" t="str">
        <f t="shared" si="94"/>
        <v/>
      </c>
      <c r="O102" s="37">
        <f>IF(N102="",0,1)</f>
        <v>0</v>
      </c>
      <c r="P102" s="38">
        <f t="shared" si="95"/>
        <v>16</v>
      </c>
    </row>
    <row r="103" spans="1:17" ht="14.25" customHeight="1" x14ac:dyDescent="0.15">
      <c r="A103" s="46">
        <v>85</v>
      </c>
      <c r="B103" s="46">
        <v>16</v>
      </c>
      <c r="C103" s="46" t="s">
        <v>92</v>
      </c>
      <c r="D103" s="55" t="s">
        <v>275</v>
      </c>
      <c r="E103" s="47" t="s">
        <v>113</v>
      </c>
      <c r="F103" s="46">
        <v>1</v>
      </c>
      <c r="G103" s="48" t="s">
        <v>23</v>
      </c>
      <c r="H103" s="13">
        <v>1</v>
      </c>
      <c r="I103" s="14"/>
      <c r="J103" s="43">
        <f t="shared" si="90"/>
        <v>0</v>
      </c>
      <c r="K103" s="44" t="str">
        <f t="shared" si="91"/>
        <v>×</v>
      </c>
      <c r="L103" s="44" t="str">
        <f t="shared" si="92"/>
        <v>×</v>
      </c>
      <c r="M103" s="44" t="str">
        <f t="shared" si="93"/>
        <v>×</v>
      </c>
      <c r="N103" s="45" t="str">
        <f t="shared" si="94"/>
        <v/>
      </c>
      <c r="O103" s="37">
        <f>IF(N103="",0,1)</f>
        <v>0</v>
      </c>
      <c r="P103" s="38">
        <f t="shared" si="95"/>
        <v>16</v>
      </c>
    </row>
    <row r="104" spans="1:17" ht="14.25" customHeight="1" x14ac:dyDescent="0.15">
      <c r="A104" s="49"/>
      <c r="B104" s="49"/>
      <c r="C104" s="50"/>
      <c r="D104" s="49"/>
      <c r="E104" s="51"/>
      <c r="F104" s="49"/>
      <c r="G104" s="50"/>
      <c r="H104" s="15"/>
      <c r="I104" s="52" t="str">
        <f>CONCATENATE("札番",B103," 計")</f>
        <v>札番16 計</v>
      </c>
      <c r="J104" s="53">
        <f>SUMIF(B:B,#REF!,J:J)</f>
        <v>0</v>
      </c>
      <c r="K104" s="35">
        <f>COUNTIFS($B:$B,#REF!,K:K,"○")</f>
        <v>0</v>
      </c>
      <c r="L104" s="35"/>
      <c r="M104" s="35"/>
      <c r="N104" s="36" t="str">
        <f>IF(K104=0,"",IF(COUNTIF(B:B,P104)=K104,"","この項番で見積単価（税別）が入力されていない品目があります"))</f>
        <v/>
      </c>
      <c r="O104" s="37">
        <f>IF(N104="",0,1)</f>
        <v>0</v>
      </c>
      <c r="P104" s="38" t="e">
        <f>#REF!</f>
        <v>#REF!</v>
      </c>
      <c r="Q104" s="38" t="s">
        <v>16</v>
      </c>
    </row>
    <row r="105" spans="1:17" ht="14.25" customHeight="1" x14ac:dyDescent="0.15">
      <c r="A105" s="46">
        <v>86</v>
      </c>
      <c r="B105" s="46">
        <v>17</v>
      </c>
      <c r="C105" s="46" t="s">
        <v>276</v>
      </c>
      <c r="D105" s="46" t="s">
        <v>139</v>
      </c>
      <c r="E105" s="47" t="s">
        <v>277</v>
      </c>
      <c r="F105" s="46">
        <v>1</v>
      </c>
      <c r="G105" s="48" t="s">
        <v>23</v>
      </c>
      <c r="H105" s="13">
        <v>5</v>
      </c>
      <c r="I105" s="14"/>
      <c r="J105" s="43">
        <f t="shared" ref="J105:J113" si="96">H105*I105</f>
        <v>0</v>
      </c>
      <c r="K105" s="44" t="str">
        <f t="shared" ref="K105:K113" si="97">IF(I105="","×","○")</f>
        <v>×</v>
      </c>
      <c r="L105" s="44" t="str">
        <f t="shared" ref="L105:L113" si="98">IF(I105&gt;=1,"○","×")</f>
        <v>×</v>
      </c>
      <c r="M105" s="44" t="str">
        <f t="shared" ref="M105:M113" si="99">IF(ISNUMBER(I105),IF(INT(I105)=I105,"○","×"),"×")</f>
        <v>×</v>
      </c>
      <c r="N105" s="45" t="str">
        <f t="shared" ref="N105:N113" si="100">IF(K105="○",IF(OR(L105="×",M105="×"),"←見積単価（税別）欄には、1以上の整数を入力してください",""),"")</f>
        <v/>
      </c>
      <c r="O105" s="37">
        <f>IF(N105="",0,1)</f>
        <v>0</v>
      </c>
      <c r="P105" s="38">
        <f t="shared" ref="P105:P113" si="101">B105</f>
        <v>17</v>
      </c>
    </row>
    <row r="106" spans="1:17" ht="14.25" customHeight="1" x14ac:dyDescent="0.15">
      <c r="A106" s="46">
        <v>87</v>
      </c>
      <c r="B106" s="46">
        <v>17</v>
      </c>
      <c r="C106" s="46" t="s">
        <v>276</v>
      </c>
      <c r="D106" s="46" t="s">
        <v>140</v>
      </c>
      <c r="E106" s="47" t="s">
        <v>278</v>
      </c>
      <c r="F106" s="46">
        <v>1</v>
      </c>
      <c r="G106" s="48" t="s">
        <v>23</v>
      </c>
      <c r="H106" s="13">
        <v>7</v>
      </c>
      <c r="I106" s="14"/>
      <c r="J106" s="43">
        <f t="shared" si="96"/>
        <v>0</v>
      </c>
      <c r="K106" s="44" t="str">
        <f t="shared" si="97"/>
        <v>×</v>
      </c>
      <c r="L106" s="44" t="str">
        <f t="shared" si="98"/>
        <v>×</v>
      </c>
      <c r="M106" s="44" t="str">
        <f t="shared" si="99"/>
        <v>×</v>
      </c>
      <c r="N106" s="45" t="str">
        <f t="shared" si="100"/>
        <v/>
      </c>
      <c r="O106" s="37">
        <f>IF(N106="",0,1)</f>
        <v>0</v>
      </c>
      <c r="P106" s="38">
        <f t="shared" si="101"/>
        <v>17</v>
      </c>
    </row>
    <row r="107" spans="1:17" ht="14.25" customHeight="1" x14ac:dyDescent="0.15">
      <c r="A107" s="46">
        <v>88</v>
      </c>
      <c r="B107" s="46">
        <v>17</v>
      </c>
      <c r="C107" s="46" t="s">
        <v>276</v>
      </c>
      <c r="D107" s="46" t="s">
        <v>141</v>
      </c>
      <c r="E107" s="47" t="s">
        <v>279</v>
      </c>
      <c r="F107" s="46">
        <v>1</v>
      </c>
      <c r="G107" s="48" t="s">
        <v>23</v>
      </c>
      <c r="H107" s="13">
        <v>32</v>
      </c>
      <c r="I107" s="14"/>
      <c r="J107" s="43">
        <f t="shared" si="96"/>
        <v>0</v>
      </c>
      <c r="K107" s="44" t="str">
        <f t="shared" si="97"/>
        <v>×</v>
      </c>
      <c r="L107" s="44" t="str">
        <f t="shared" si="98"/>
        <v>×</v>
      </c>
      <c r="M107" s="44" t="str">
        <f t="shared" si="99"/>
        <v>×</v>
      </c>
      <c r="N107" s="45" t="str">
        <f t="shared" si="100"/>
        <v/>
      </c>
      <c r="O107" s="37">
        <f>IF(N107="",0,1)</f>
        <v>0</v>
      </c>
      <c r="P107" s="38">
        <f t="shared" si="101"/>
        <v>17</v>
      </c>
    </row>
    <row r="108" spans="1:17" ht="14.25" customHeight="1" x14ac:dyDescent="0.15">
      <c r="A108" s="46">
        <v>89</v>
      </c>
      <c r="B108" s="46">
        <v>17</v>
      </c>
      <c r="C108" s="46" t="s">
        <v>276</v>
      </c>
      <c r="D108" s="46" t="s">
        <v>142</v>
      </c>
      <c r="E108" s="47" t="s">
        <v>280</v>
      </c>
      <c r="F108" s="46">
        <v>1</v>
      </c>
      <c r="G108" s="48" t="s">
        <v>23</v>
      </c>
      <c r="H108" s="13">
        <v>2</v>
      </c>
      <c r="I108" s="14"/>
      <c r="J108" s="43">
        <f t="shared" si="96"/>
        <v>0</v>
      </c>
      <c r="K108" s="44" t="str">
        <f t="shared" si="97"/>
        <v>×</v>
      </c>
      <c r="L108" s="44" t="str">
        <f t="shared" si="98"/>
        <v>×</v>
      </c>
      <c r="M108" s="44" t="str">
        <f t="shared" si="99"/>
        <v>×</v>
      </c>
      <c r="N108" s="45" t="str">
        <f t="shared" si="100"/>
        <v/>
      </c>
      <c r="O108" s="37">
        <f>IF(N108="",0,1)</f>
        <v>0</v>
      </c>
      <c r="P108" s="38">
        <f t="shared" si="101"/>
        <v>17</v>
      </c>
    </row>
    <row r="109" spans="1:17" ht="14.25" customHeight="1" x14ac:dyDescent="0.15">
      <c r="A109" s="46">
        <v>90</v>
      </c>
      <c r="B109" s="46">
        <v>17</v>
      </c>
      <c r="C109" s="46" t="s">
        <v>276</v>
      </c>
      <c r="D109" s="46" t="s">
        <v>143</v>
      </c>
      <c r="E109" s="47" t="s">
        <v>281</v>
      </c>
      <c r="F109" s="46">
        <v>1</v>
      </c>
      <c r="G109" s="48" t="s">
        <v>23</v>
      </c>
      <c r="H109" s="13">
        <v>2</v>
      </c>
      <c r="I109" s="14"/>
      <c r="J109" s="43">
        <f t="shared" si="96"/>
        <v>0</v>
      </c>
      <c r="K109" s="44" t="str">
        <f t="shared" si="97"/>
        <v>×</v>
      </c>
      <c r="L109" s="44" t="str">
        <f t="shared" si="98"/>
        <v>×</v>
      </c>
      <c r="M109" s="44" t="str">
        <f t="shared" si="99"/>
        <v>×</v>
      </c>
      <c r="N109" s="45" t="str">
        <f t="shared" si="100"/>
        <v/>
      </c>
      <c r="O109" s="37">
        <f>IF(N109="",0,1)</f>
        <v>0</v>
      </c>
      <c r="P109" s="38">
        <f t="shared" si="101"/>
        <v>17</v>
      </c>
    </row>
    <row r="110" spans="1:17" ht="14.25" customHeight="1" x14ac:dyDescent="0.15">
      <c r="A110" s="46">
        <v>91</v>
      </c>
      <c r="B110" s="46">
        <v>17</v>
      </c>
      <c r="C110" s="46" t="s">
        <v>276</v>
      </c>
      <c r="D110" s="46" t="s">
        <v>144</v>
      </c>
      <c r="E110" s="47" t="s">
        <v>282</v>
      </c>
      <c r="F110" s="46">
        <v>1</v>
      </c>
      <c r="G110" s="48" t="s">
        <v>23</v>
      </c>
      <c r="H110" s="13">
        <v>27</v>
      </c>
      <c r="I110" s="14"/>
      <c r="J110" s="43">
        <f t="shared" si="96"/>
        <v>0</v>
      </c>
      <c r="K110" s="44" t="str">
        <f t="shared" si="97"/>
        <v>×</v>
      </c>
      <c r="L110" s="44" t="str">
        <f t="shared" si="98"/>
        <v>×</v>
      </c>
      <c r="M110" s="44" t="str">
        <f t="shared" si="99"/>
        <v>×</v>
      </c>
      <c r="N110" s="45" t="str">
        <f t="shared" si="100"/>
        <v/>
      </c>
      <c r="O110" s="37">
        <f>IF(N110="",0,1)</f>
        <v>0</v>
      </c>
      <c r="P110" s="38">
        <f t="shared" si="101"/>
        <v>17</v>
      </c>
    </row>
    <row r="111" spans="1:17" ht="14.25" customHeight="1" x14ac:dyDescent="0.15">
      <c r="A111" s="46">
        <v>92</v>
      </c>
      <c r="B111" s="46">
        <v>17</v>
      </c>
      <c r="C111" s="46" t="s">
        <v>276</v>
      </c>
      <c r="D111" s="46" t="s">
        <v>145</v>
      </c>
      <c r="E111" s="47" t="s">
        <v>283</v>
      </c>
      <c r="F111" s="46">
        <v>1</v>
      </c>
      <c r="G111" s="48" t="s">
        <v>23</v>
      </c>
      <c r="H111" s="13">
        <v>24</v>
      </c>
      <c r="I111" s="14"/>
      <c r="J111" s="43">
        <f t="shared" si="96"/>
        <v>0</v>
      </c>
      <c r="K111" s="44" t="str">
        <f t="shared" si="97"/>
        <v>×</v>
      </c>
      <c r="L111" s="44" t="str">
        <f t="shared" si="98"/>
        <v>×</v>
      </c>
      <c r="M111" s="44" t="str">
        <f t="shared" si="99"/>
        <v>×</v>
      </c>
      <c r="N111" s="45" t="str">
        <f t="shared" si="100"/>
        <v/>
      </c>
      <c r="O111" s="37">
        <f>IF(N111="",0,1)</f>
        <v>0</v>
      </c>
      <c r="P111" s="38">
        <f t="shared" si="101"/>
        <v>17</v>
      </c>
    </row>
    <row r="112" spans="1:17" ht="14.25" customHeight="1" x14ac:dyDescent="0.15">
      <c r="A112" s="46">
        <v>93</v>
      </c>
      <c r="B112" s="46">
        <v>17</v>
      </c>
      <c r="C112" s="46" t="s">
        <v>276</v>
      </c>
      <c r="D112" s="46" t="s">
        <v>69</v>
      </c>
      <c r="E112" s="47" t="s">
        <v>284</v>
      </c>
      <c r="F112" s="46">
        <v>1</v>
      </c>
      <c r="G112" s="48" t="s">
        <v>23</v>
      </c>
      <c r="H112" s="13">
        <v>6</v>
      </c>
      <c r="I112" s="14"/>
      <c r="J112" s="43">
        <f t="shared" si="96"/>
        <v>0</v>
      </c>
      <c r="K112" s="44" t="str">
        <f t="shared" si="97"/>
        <v>×</v>
      </c>
      <c r="L112" s="44" t="str">
        <f t="shared" si="98"/>
        <v>×</v>
      </c>
      <c r="M112" s="44" t="str">
        <f t="shared" si="99"/>
        <v>×</v>
      </c>
      <c r="N112" s="45" t="str">
        <f t="shared" si="100"/>
        <v/>
      </c>
      <c r="O112" s="37">
        <f>IF(N112="",0,1)</f>
        <v>0</v>
      </c>
      <c r="P112" s="38">
        <f t="shared" si="101"/>
        <v>17</v>
      </c>
    </row>
    <row r="113" spans="1:17" ht="14.25" customHeight="1" x14ac:dyDescent="0.15">
      <c r="A113" s="46">
        <v>94</v>
      </c>
      <c r="B113" s="46">
        <v>17</v>
      </c>
      <c r="C113" s="46" t="s">
        <v>276</v>
      </c>
      <c r="D113" s="46" t="s">
        <v>70</v>
      </c>
      <c r="E113" s="47" t="s">
        <v>285</v>
      </c>
      <c r="F113" s="46">
        <v>1</v>
      </c>
      <c r="G113" s="48" t="s">
        <v>23</v>
      </c>
      <c r="H113" s="13">
        <v>11</v>
      </c>
      <c r="I113" s="14"/>
      <c r="J113" s="43">
        <f t="shared" si="96"/>
        <v>0</v>
      </c>
      <c r="K113" s="44" t="str">
        <f t="shared" si="97"/>
        <v>×</v>
      </c>
      <c r="L113" s="44" t="str">
        <f t="shared" si="98"/>
        <v>×</v>
      </c>
      <c r="M113" s="44" t="str">
        <f t="shared" si="99"/>
        <v>×</v>
      </c>
      <c r="N113" s="45" t="str">
        <f t="shared" si="100"/>
        <v/>
      </c>
      <c r="O113" s="37">
        <f>IF(N113="",0,1)</f>
        <v>0</v>
      </c>
      <c r="P113" s="38">
        <f t="shared" si="101"/>
        <v>17</v>
      </c>
    </row>
    <row r="114" spans="1:17" ht="14.25" customHeight="1" x14ac:dyDescent="0.15">
      <c r="A114" s="49"/>
      <c r="B114" s="49"/>
      <c r="C114" s="50"/>
      <c r="D114" s="49"/>
      <c r="E114" s="51"/>
      <c r="F114" s="49"/>
      <c r="G114" s="50"/>
      <c r="H114" s="15"/>
      <c r="I114" s="52" t="str">
        <f>CONCATENATE("札番",B113," 計")</f>
        <v>札番17 計</v>
      </c>
      <c r="J114" s="53">
        <f>SUMIF(B:B,B113,J:J)</f>
        <v>0</v>
      </c>
      <c r="K114" s="35">
        <f>COUNTIFS($B:$B,B113,K:K,"○")</f>
        <v>0</v>
      </c>
      <c r="L114" s="35"/>
      <c r="M114" s="35"/>
      <c r="N114" s="36" t="str">
        <f>IF(K114=0,"",IF(COUNTIF(B:B,P114)=K114,"","この項番で見積単価（税別）が入力されていない品目があります"))</f>
        <v/>
      </c>
      <c r="O114" s="37">
        <f>IF(N114="",0,1)</f>
        <v>0</v>
      </c>
      <c r="P114" s="38">
        <f>B113</f>
        <v>17</v>
      </c>
      <c r="Q114" s="38" t="s">
        <v>16</v>
      </c>
    </row>
    <row r="115" spans="1:17" ht="14.25" customHeight="1" x14ac:dyDescent="0.15">
      <c r="A115" s="46">
        <v>95</v>
      </c>
      <c r="B115" s="46">
        <v>18</v>
      </c>
      <c r="C115" s="46" t="s">
        <v>92</v>
      </c>
      <c r="D115" s="46" t="s">
        <v>131</v>
      </c>
      <c r="E115" s="47"/>
      <c r="F115" s="46">
        <v>1</v>
      </c>
      <c r="G115" s="48" t="s">
        <v>23</v>
      </c>
      <c r="H115" s="13">
        <v>60</v>
      </c>
      <c r="I115" s="14"/>
      <c r="J115" s="43">
        <f t="shared" ref="J115:J116" si="102">H115*I115</f>
        <v>0</v>
      </c>
      <c r="K115" s="44" t="str">
        <f t="shared" ref="K115" si="103">IF(I115="","×","○")</f>
        <v>×</v>
      </c>
      <c r="L115" s="44" t="str">
        <f t="shared" ref="L115" si="104">IF(I115&gt;=1,"○","×")</f>
        <v>×</v>
      </c>
      <c r="M115" s="44" t="str">
        <f t="shared" ref="M115" si="105">IF(ISNUMBER(I115),IF(INT(I115)=I115,"○","×"),"×")</f>
        <v>×</v>
      </c>
      <c r="N115" s="45" t="str">
        <f t="shared" ref="N115" si="106">IF(K115="○",IF(OR(L115="×",M115="×"),"←見積単価（税別）欄には、1以上の整数を入力してください",""),"")</f>
        <v/>
      </c>
      <c r="O115" s="37">
        <f t="shared" ref="O115" si="107">IF(N115="",0,1)</f>
        <v>0</v>
      </c>
      <c r="P115" s="38">
        <f t="shared" ref="P115" si="108">B115</f>
        <v>18</v>
      </c>
    </row>
    <row r="116" spans="1:17" ht="14.25" customHeight="1" x14ac:dyDescent="0.15">
      <c r="A116" s="46">
        <v>96</v>
      </c>
      <c r="B116" s="46">
        <v>18</v>
      </c>
      <c r="C116" s="46" t="s">
        <v>92</v>
      </c>
      <c r="D116" s="46" t="s">
        <v>71</v>
      </c>
      <c r="E116" s="47" t="s">
        <v>114</v>
      </c>
      <c r="F116" s="46">
        <v>24</v>
      </c>
      <c r="G116" s="48" t="s">
        <v>23</v>
      </c>
      <c r="H116" s="13">
        <v>30</v>
      </c>
      <c r="I116" s="14"/>
      <c r="J116" s="43">
        <f t="shared" si="102"/>
        <v>0</v>
      </c>
      <c r="K116" s="44" t="str">
        <f t="shared" ref="K116" si="109">IF(I116="","×","○")</f>
        <v>×</v>
      </c>
      <c r="L116" s="44" t="str">
        <f t="shared" ref="L116" si="110">IF(I116&gt;=1,"○","×")</f>
        <v>×</v>
      </c>
      <c r="M116" s="44" t="str">
        <f t="shared" ref="M116" si="111">IF(ISNUMBER(I116),IF(INT(I116)=I116,"○","×"),"×")</f>
        <v>×</v>
      </c>
      <c r="N116" s="45" t="str">
        <f t="shared" ref="N116" si="112">IF(K116="○",IF(OR(L116="×",M116="×"),"←見積単価（税別）欄には、1以上の整数を入力してください",""),"")</f>
        <v/>
      </c>
      <c r="O116" s="37">
        <f>IF(N116="",0,1)</f>
        <v>0</v>
      </c>
      <c r="P116" s="38">
        <f t="shared" ref="P116" si="113">B116</f>
        <v>18</v>
      </c>
    </row>
    <row r="117" spans="1:17" ht="14.25" customHeight="1" x14ac:dyDescent="0.15">
      <c r="A117" s="49"/>
      <c r="B117" s="49"/>
      <c r="C117" s="50"/>
      <c r="D117" s="49"/>
      <c r="E117" s="51"/>
      <c r="F117" s="49"/>
      <c r="G117" s="50"/>
      <c r="H117" s="15"/>
      <c r="I117" s="52" t="str">
        <f>CONCATENATE("札番",B116," 計")</f>
        <v>札番18 計</v>
      </c>
      <c r="J117" s="53">
        <f>SUMIF(B:B,B116,J:J)</f>
        <v>0</v>
      </c>
      <c r="K117" s="35">
        <f>COUNTIFS($B:$B,B116,K:K,"○")</f>
        <v>0</v>
      </c>
      <c r="L117" s="35"/>
      <c r="M117" s="35"/>
      <c r="N117" s="36" t="str">
        <f>IF(K117=0,"",IF(COUNTIF(B:B,P117)=K117,"","この項番で見積単価（税別）が入力されていない品目があります"))</f>
        <v/>
      </c>
      <c r="O117" s="37">
        <f>IF(N117="",0,1)</f>
        <v>0</v>
      </c>
      <c r="P117" s="38">
        <f>B116</f>
        <v>18</v>
      </c>
      <c r="Q117" s="38" t="s">
        <v>16</v>
      </c>
    </row>
    <row r="118" spans="1:17" ht="14.25" customHeight="1" x14ac:dyDescent="0.15">
      <c r="A118" s="46">
        <v>97</v>
      </c>
      <c r="B118" s="46">
        <v>19</v>
      </c>
      <c r="C118" s="46" t="s">
        <v>286</v>
      </c>
      <c r="D118" s="46" t="s">
        <v>287</v>
      </c>
      <c r="E118" s="47" t="s">
        <v>288</v>
      </c>
      <c r="F118" s="46">
        <v>50</v>
      </c>
      <c r="G118" s="48" t="s">
        <v>23</v>
      </c>
      <c r="H118" s="13">
        <v>3</v>
      </c>
      <c r="I118" s="14"/>
      <c r="J118" s="43">
        <f>H118*I118</f>
        <v>0</v>
      </c>
      <c r="K118" s="44" t="str">
        <f>IF(I118="","×","○")</f>
        <v>×</v>
      </c>
      <c r="L118" s="44" t="str">
        <f>IF(I118&gt;=1,"○","×")</f>
        <v>×</v>
      </c>
      <c r="M118" s="44" t="str">
        <f>IF(ISNUMBER(I118),IF(INT(I118)=I118,"○","×"),"×")</f>
        <v>×</v>
      </c>
      <c r="N118" s="45" t="str">
        <f>IF(K118="○",IF(OR(L118="×",M118="×"),"←見積単価（税別）欄には、1以上の整数を入力してください",""),"")</f>
        <v/>
      </c>
      <c r="O118" s="37">
        <f t="shared" ref="O118:O119" si="114">IF(N118="",0,1)</f>
        <v>0</v>
      </c>
      <c r="P118" s="38">
        <f>B118</f>
        <v>19</v>
      </c>
    </row>
    <row r="119" spans="1:17" ht="14.25" customHeight="1" x14ac:dyDescent="0.15">
      <c r="A119" s="46">
        <v>98</v>
      </c>
      <c r="B119" s="46">
        <v>19</v>
      </c>
      <c r="C119" s="46" t="s">
        <v>286</v>
      </c>
      <c r="D119" s="46" t="s">
        <v>72</v>
      </c>
      <c r="E119" s="47" t="s">
        <v>289</v>
      </c>
      <c r="F119" s="46">
        <v>1</v>
      </c>
      <c r="G119" s="48" t="s">
        <v>23</v>
      </c>
      <c r="H119" s="13">
        <v>4</v>
      </c>
      <c r="I119" s="14"/>
      <c r="J119" s="43">
        <f>H119*I119</f>
        <v>0</v>
      </c>
      <c r="K119" s="44" t="str">
        <f>IF(I119="","×","○")</f>
        <v>×</v>
      </c>
      <c r="L119" s="44" t="str">
        <f>IF(I119&gt;=1,"○","×")</f>
        <v>×</v>
      </c>
      <c r="M119" s="44" t="str">
        <f>IF(ISNUMBER(I119),IF(INT(I119)=I119,"○","×"),"×")</f>
        <v>×</v>
      </c>
      <c r="N119" s="45" t="str">
        <f>IF(K119="○",IF(OR(L119="×",M119="×"),"←見積単価（税別）欄には、1以上の整数を入力してください",""),"")</f>
        <v/>
      </c>
      <c r="O119" s="37">
        <f t="shared" si="114"/>
        <v>0</v>
      </c>
      <c r="P119" s="38">
        <f>B119</f>
        <v>19</v>
      </c>
    </row>
    <row r="120" spans="1:17" ht="14.25" customHeight="1" x14ac:dyDescent="0.15">
      <c r="A120" s="46">
        <v>99</v>
      </c>
      <c r="B120" s="46">
        <v>19</v>
      </c>
      <c r="C120" s="46" t="s">
        <v>286</v>
      </c>
      <c r="D120" s="46" t="s">
        <v>290</v>
      </c>
      <c r="E120" s="47" t="s">
        <v>291</v>
      </c>
      <c r="F120" s="46">
        <v>1</v>
      </c>
      <c r="G120" s="48" t="s">
        <v>23</v>
      </c>
      <c r="H120" s="13">
        <v>5</v>
      </c>
      <c r="I120" s="14"/>
      <c r="J120" s="43">
        <f>H120*I120</f>
        <v>0</v>
      </c>
      <c r="K120" s="44" t="str">
        <f>IF(I120="","×","○")</f>
        <v>×</v>
      </c>
      <c r="L120" s="44" t="str">
        <f>IF(I120&gt;=1,"○","×")</f>
        <v>×</v>
      </c>
      <c r="M120" s="44" t="str">
        <f>IF(ISNUMBER(I120),IF(INT(I120)=I120,"○","×"),"×")</f>
        <v>×</v>
      </c>
      <c r="N120" s="45" t="str">
        <f>IF(K120="○",IF(OR(L120="×",M120="×"),"←見積単価（税別）欄には、1以上の整数を入力してください",""),"")</f>
        <v/>
      </c>
      <c r="O120" s="37">
        <f>IF(N120="",0,1)</f>
        <v>0</v>
      </c>
      <c r="P120" s="38">
        <f>B120</f>
        <v>19</v>
      </c>
    </row>
    <row r="121" spans="1:17" ht="14.25" customHeight="1" x14ac:dyDescent="0.15">
      <c r="A121" s="49"/>
      <c r="B121" s="49"/>
      <c r="C121" s="50"/>
      <c r="D121" s="49"/>
      <c r="E121" s="51"/>
      <c r="F121" s="49"/>
      <c r="G121" s="50"/>
      <c r="H121" s="15"/>
      <c r="I121" s="52" t="str">
        <f>CONCATENATE("札番",B120," 計")</f>
        <v>札番19 計</v>
      </c>
      <c r="J121" s="53">
        <f>SUMIF(B:B,B120,J:J)</f>
        <v>0</v>
      </c>
      <c r="K121" s="35">
        <f>COUNTIFS($B:$B,B120,K:K,"○")</f>
        <v>0</v>
      </c>
      <c r="L121" s="35"/>
      <c r="M121" s="35"/>
      <c r="N121" s="36" t="str">
        <f>IF(K121=0,"",IF(COUNTIF(B:B,P121)=K121,"","この項番で見積単価（税別）が入力されていない品目があります"))</f>
        <v/>
      </c>
      <c r="O121" s="37">
        <f>IF(N121="",0,1)</f>
        <v>0</v>
      </c>
      <c r="P121" s="38">
        <f>B120</f>
        <v>19</v>
      </c>
      <c r="Q121" s="38" t="s">
        <v>16</v>
      </c>
    </row>
    <row r="122" spans="1:17" ht="14.25" customHeight="1" x14ac:dyDescent="0.15">
      <c r="A122" s="46">
        <v>100</v>
      </c>
      <c r="B122" s="46">
        <v>20</v>
      </c>
      <c r="C122" s="46" t="s">
        <v>93</v>
      </c>
      <c r="D122" s="46" t="s">
        <v>73</v>
      </c>
      <c r="E122" s="54" t="s">
        <v>292</v>
      </c>
      <c r="F122" s="46">
        <v>100</v>
      </c>
      <c r="G122" s="48" t="s">
        <v>23</v>
      </c>
      <c r="H122" s="13">
        <v>4</v>
      </c>
      <c r="I122" s="14"/>
      <c r="J122" s="43">
        <f t="shared" ref="J122" si="115">H122*I122</f>
        <v>0</v>
      </c>
      <c r="K122" s="44" t="str">
        <f t="shared" ref="K122" si="116">IF(I122="","×","○")</f>
        <v>×</v>
      </c>
      <c r="L122" s="44" t="str">
        <f t="shared" ref="L122" si="117">IF(I122&gt;=1,"○","×")</f>
        <v>×</v>
      </c>
      <c r="M122" s="44" t="str">
        <f t="shared" ref="M122" si="118">IF(ISNUMBER(I122),IF(INT(I122)=I122,"○","×"),"×")</f>
        <v>×</v>
      </c>
      <c r="N122" s="45" t="str">
        <f t="shared" ref="N122" si="119">IF(K122="○",IF(OR(L122="×",M122="×"),"←見積単価（税別）欄には、1以上の整数を入力してください",""),"")</f>
        <v/>
      </c>
      <c r="O122" s="37">
        <f>IF(N122="",0,1)</f>
        <v>0</v>
      </c>
      <c r="P122" s="38">
        <f t="shared" ref="P122" si="120">B122</f>
        <v>20</v>
      </c>
    </row>
    <row r="123" spans="1:17" ht="14.25" customHeight="1" x14ac:dyDescent="0.15">
      <c r="A123" s="49"/>
      <c r="B123" s="49"/>
      <c r="C123" s="50"/>
      <c r="D123" s="49"/>
      <c r="E123" s="51"/>
      <c r="F123" s="49"/>
      <c r="G123" s="50"/>
      <c r="H123" s="15"/>
      <c r="I123" s="52" t="str">
        <f>CONCATENATE("札番",B122," 計")</f>
        <v>札番20 計</v>
      </c>
      <c r="J123" s="53">
        <f>SUMIF(B:B,B122,J:J)</f>
        <v>0</v>
      </c>
      <c r="K123" s="35">
        <f>COUNTIFS($B:$B,B122,K:K,"○")</f>
        <v>0</v>
      </c>
      <c r="L123" s="35"/>
      <c r="M123" s="35"/>
      <c r="N123" s="36" t="str">
        <f>IF(K123=0,"",IF(COUNTIF(B:B,P123)=K123,"","この項番で見積単価（税別）が入力されていない品目があります"))</f>
        <v/>
      </c>
      <c r="O123" s="37">
        <f>IF(N123="",0,1)</f>
        <v>0</v>
      </c>
      <c r="P123" s="38">
        <f>B122</f>
        <v>20</v>
      </c>
      <c r="Q123" s="38" t="s">
        <v>16</v>
      </c>
    </row>
    <row r="124" spans="1:17" ht="14.25" customHeight="1" x14ac:dyDescent="0.15">
      <c r="A124" s="46">
        <v>101</v>
      </c>
      <c r="B124" s="46">
        <v>21</v>
      </c>
      <c r="C124" s="46" t="s">
        <v>94</v>
      </c>
      <c r="D124" s="46" t="s">
        <v>293</v>
      </c>
      <c r="E124" s="47" t="s">
        <v>294</v>
      </c>
      <c r="F124" s="46">
        <v>1</v>
      </c>
      <c r="G124" s="48" t="s">
        <v>23</v>
      </c>
      <c r="H124" s="13">
        <v>24</v>
      </c>
      <c r="I124" s="14"/>
      <c r="J124" s="43">
        <f t="shared" ref="J124:J127" si="121">H124*I124</f>
        <v>0</v>
      </c>
      <c r="K124" s="44" t="str">
        <f t="shared" ref="K124:K127" si="122">IF(I124="","×","○")</f>
        <v>×</v>
      </c>
      <c r="L124" s="44" t="str">
        <f t="shared" ref="L124:L127" si="123">IF(I124&gt;=1,"○","×")</f>
        <v>×</v>
      </c>
      <c r="M124" s="44" t="str">
        <f t="shared" ref="M124:M127" si="124">IF(ISNUMBER(I124),IF(INT(I124)=I124,"○","×"),"×")</f>
        <v>×</v>
      </c>
      <c r="N124" s="45" t="str">
        <f t="shared" ref="N124:N127" si="125">IF(K124="○",IF(OR(L124="×",M124="×"),"←見積単価（税別）欄には、1以上の整数を入力してください",""),"")</f>
        <v/>
      </c>
      <c r="O124" s="37">
        <f t="shared" ref="O124:O133" si="126">IF(N124="",0,1)</f>
        <v>0</v>
      </c>
      <c r="P124" s="38">
        <f t="shared" ref="P124:P127" si="127">B124</f>
        <v>21</v>
      </c>
    </row>
    <row r="125" spans="1:17" ht="14.25" customHeight="1" x14ac:dyDescent="0.15">
      <c r="A125" s="46">
        <v>102</v>
      </c>
      <c r="B125" s="46">
        <v>21</v>
      </c>
      <c r="C125" s="46" t="s">
        <v>94</v>
      </c>
      <c r="D125" s="46" t="s">
        <v>295</v>
      </c>
      <c r="E125" s="47" t="s">
        <v>296</v>
      </c>
      <c r="F125" s="46">
        <v>1</v>
      </c>
      <c r="G125" s="48" t="s">
        <v>23</v>
      </c>
      <c r="H125" s="13">
        <v>24</v>
      </c>
      <c r="I125" s="14"/>
      <c r="J125" s="43">
        <f t="shared" si="121"/>
        <v>0</v>
      </c>
      <c r="K125" s="44" t="str">
        <f t="shared" si="122"/>
        <v>×</v>
      </c>
      <c r="L125" s="44" t="str">
        <f t="shared" si="123"/>
        <v>×</v>
      </c>
      <c r="M125" s="44" t="str">
        <f t="shared" si="124"/>
        <v>×</v>
      </c>
      <c r="N125" s="45" t="str">
        <f t="shared" si="125"/>
        <v/>
      </c>
      <c r="O125" s="37">
        <f t="shared" si="126"/>
        <v>0</v>
      </c>
      <c r="P125" s="38">
        <f t="shared" si="127"/>
        <v>21</v>
      </c>
    </row>
    <row r="126" spans="1:17" ht="14.25" customHeight="1" x14ac:dyDescent="0.15">
      <c r="A126" s="46">
        <v>103</v>
      </c>
      <c r="B126" s="46">
        <v>21</v>
      </c>
      <c r="C126" s="46" t="s">
        <v>94</v>
      </c>
      <c r="D126" s="46" t="s">
        <v>297</v>
      </c>
      <c r="E126" s="47" t="s">
        <v>298</v>
      </c>
      <c r="F126" s="46">
        <v>1</v>
      </c>
      <c r="G126" s="48" t="s">
        <v>23</v>
      </c>
      <c r="H126" s="13">
        <v>24</v>
      </c>
      <c r="I126" s="14"/>
      <c r="J126" s="43">
        <f t="shared" si="121"/>
        <v>0</v>
      </c>
      <c r="K126" s="44" t="str">
        <f t="shared" si="122"/>
        <v>×</v>
      </c>
      <c r="L126" s="44" t="str">
        <f t="shared" si="123"/>
        <v>×</v>
      </c>
      <c r="M126" s="44" t="str">
        <f t="shared" si="124"/>
        <v>×</v>
      </c>
      <c r="N126" s="45" t="str">
        <f t="shared" si="125"/>
        <v/>
      </c>
      <c r="O126" s="37">
        <f t="shared" si="126"/>
        <v>0</v>
      </c>
      <c r="P126" s="38">
        <f t="shared" si="127"/>
        <v>21</v>
      </c>
    </row>
    <row r="127" spans="1:17" ht="14.25" customHeight="1" x14ac:dyDescent="0.15">
      <c r="A127" s="46">
        <v>104</v>
      </c>
      <c r="B127" s="46">
        <v>21</v>
      </c>
      <c r="C127" s="46" t="s">
        <v>94</v>
      </c>
      <c r="D127" s="46" t="s">
        <v>299</v>
      </c>
      <c r="E127" s="47" t="s">
        <v>300</v>
      </c>
      <c r="F127" s="46">
        <v>1</v>
      </c>
      <c r="G127" s="48" t="s">
        <v>23</v>
      </c>
      <c r="H127" s="13">
        <v>24</v>
      </c>
      <c r="I127" s="14"/>
      <c r="J127" s="43">
        <f t="shared" si="121"/>
        <v>0</v>
      </c>
      <c r="K127" s="44" t="str">
        <f t="shared" si="122"/>
        <v>×</v>
      </c>
      <c r="L127" s="44" t="str">
        <f t="shared" si="123"/>
        <v>×</v>
      </c>
      <c r="M127" s="44" t="str">
        <f t="shared" si="124"/>
        <v>×</v>
      </c>
      <c r="N127" s="45" t="str">
        <f t="shared" si="125"/>
        <v/>
      </c>
      <c r="O127" s="37">
        <f t="shared" si="126"/>
        <v>0</v>
      </c>
      <c r="P127" s="38">
        <f t="shared" si="127"/>
        <v>21</v>
      </c>
    </row>
    <row r="128" spans="1:17" ht="14.25" customHeight="1" x14ac:dyDescent="0.15">
      <c r="A128" s="49"/>
      <c r="B128" s="49"/>
      <c r="C128" s="50"/>
      <c r="D128" s="49"/>
      <c r="E128" s="51"/>
      <c r="F128" s="49"/>
      <c r="G128" s="50"/>
      <c r="H128" s="15"/>
      <c r="I128" s="52" t="str">
        <f>CONCATENATE("札番",B127," 計")</f>
        <v>札番21 計</v>
      </c>
      <c r="J128" s="53">
        <f>SUMIF(B:B,B127,J:J)</f>
        <v>0</v>
      </c>
      <c r="K128" s="35">
        <f>COUNTIFS($B:$B,B127,K:K,"○")</f>
        <v>0</v>
      </c>
      <c r="L128" s="35"/>
      <c r="M128" s="35"/>
      <c r="N128" s="36" t="str">
        <f>IF(K128=0,"",IF(COUNTIF(B:B,P128)=K128,"","この項番で見積単価（税別）が入力されていない品目があります"))</f>
        <v/>
      </c>
      <c r="O128" s="37">
        <f t="shared" si="126"/>
        <v>0</v>
      </c>
      <c r="P128" s="38">
        <f>B127</f>
        <v>21</v>
      </c>
      <c r="Q128" s="38" t="s">
        <v>16</v>
      </c>
    </row>
    <row r="129" spans="1:17" ht="14.25" customHeight="1" x14ac:dyDescent="0.15">
      <c r="A129" s="46">
        <v>105</v>
      </c>
      <c r="B129" s="46">
        <v>22</v>
      </c>
      <c r="C129" s="46" t="s">
        <v>94</v>
      </c>
      <c r="D129" s="46" t="s">
        <v>74</v>
      </c>
      <c r="E129" s="47" t="s">
        <v>301</v>
      </c>
      <c r="F129" s="46">
        <v>1</v>
      </c>
      <c r="G129" s="48" t="s">
        <v>23</v>
      </c>
      <c r="H129" s="13">
        <v>1</v>
      </c>
      <c r="I129" s="14"/>
      <c r="J129" s="43">
        <f t="shared" ref="J129:J132" si="128">H129*I129</f>
        <v>0</v>
      </c>
      <c r="K129" s="44" t="str">
        <f t="shared" ref="K129:K132" si="129">IF(I129="","×","○")</f>
        <v>×</v>
      </c>
      <c r="L129" s="44" t="str">
        <f t="shared" ref="L129:L132" si="130">IF(I129&gt;=1,"○","×")</f>
        <v>×</v>
      </c>
      <c r="M129" s="44" t="str">
        <f t="shared" ref="M129:M132" si="131">IF(ISNUMBER(I129),IF(INT(I129)=I129,"○","×"),"×")</f>
        <v>×</v>
      </c>
      <c r="N129" s="45" t="str">
        <f t="shared" ref="N129:N132" si="132">IF(K129="○",IF(OR(L129="×",M129="×"),"←見積単価（税別）欄には、1以上の整数を入力してください",""),"")</f>
        <v/>
      </c>
      <c r="O129" s="37">
        <f t="shared" si="126"/>
        <v>0</v>
      </c>
      <c r="P129" s="38">
        <f t="shared" ref="P129:P132" si="133">B129</f>
        <v>22</v>
      </c>
    </row>
    <row r="130" spans="1:17" ht="14.25" customHeight="1" x14ac:dyDescent="0.15">
      <c r="A130" s="46">
        <v>106</v>
      </c>
      <c r="B130" s="46">
        <v>22</v>
      </c>
      <c r="C130" s="46" t="s">
        <v>94</v>
      </c>
      <c r="D130" s="46" t="s">
        <v>79</v>
      </c>
      <c r="E130" s="47" t="s">
        <v>302</v>
      </c>
      <c r="F130" s="46">
        <v>1</v>
      </c>
      <c r="G130" s="48" t="s">
        <v>23</v>
      </c>
      <c r="H130" s="13">
        <v>6</v>
      </c>
      <c r="I130" s="14"/>
      <c r="J130" s="43">
        <f t="shared" si="128"/>
        <v>0</v>
      </c>
      <c r="K130" s="44" t="str">
        <f t="shared" si="129"/>
        <v>×</v>
      </c>
      <c r="L130" s="44" t="str">
        <f t="shared" si="130"/>
        <v>×</v>
      </c>
      <c r="M130" s="44" t="str">
        <f t="shared" si="131"/>
        <v>×</v>
      </c>
      <c r="N130" s="45" t="str">
        <f t="shared" si="132"/>
        <v/>
      </c>
      <c r="O130" s="37">
        <f t="shared" si="126"/>
        <v>0</v>
      </c>
      <c r="P130" s="38">
        <f t="shared" si="133"/>
        <v>22</v>
      </c>
    </row>
    <row r="131" spans="1:17" ht="14.25" customHeight="1" x14ac:dyDescent="0.15">
      <c r="A131" s="46">
        <v>107</v>
      </c>
      <c r="B131" s="46">
        <v>22</v>
      </c>
      <c r="C131" s="46" t="s">
        <v>94</v>
      </c>
      <c r="D131" s="46" t="s">
        <v>75</v>
      </c>
      <c r="E131" s="47" t="s">
        <v>301</v>
      </c>
      <c r="F131" s="46">
        <v>1</v>
      </c>
      <c r="G131" s="48" t="s">
        <v>23</v>
      </c>
      <c r="H131" s="13">
        <v>1</v>
      </c>
      <c r="I131" s="14"/>
      <c r="J131" s="43">
        <f t="shared" si="128"/>
        <v>0</v>
      </c>
      <c r="K131" s="44" t="str">
        <f t="shared" si="129"/>
        <v>×</v>
      </c>
      <c r="L131" s="44" t="str">
        <f t="shared" si="130"/>
        <v>×</v>
      </c>
      <c r="M131" s="44" t="str">
        <f t="shared" si="131"/>
        <v>×</v>
      </c>
      <c r="N131" s="45" t="str">
        <f t="shared" si="132"/>
        <v/>
      </c>
      <c r="O131" s="37">
        <f t="shared" si="126"/>
        <v>0</v>
      </c>
      <c r="P131" s="38">
        <f t="shared" si="133"/>
        <v>22</v>
      </c>
    </row>
    <row r="132" spans="1:17" ht="14.25" customHeight="1" x14ac:dyDescent="0.15">
      <c r="A132" s="46">
        <v>108</v>
      </c>
      <c r="B132" s="46">
        <v>22</v>
      </c>
      <c r="C132" s="46" t="s">
        <v>94</v>
      </c>
      <c r="D132" s="46" t="s">
        <v>76</v>
      </c>
      <c r="E132" s="47" t="s">
        <v>301</v>
      </c>
      <c r="F132" s="46">
        <v>1</v>
      </c>
      <c r="G132" s="48" t="s">
        <v>23</v>
      </c>
      <c r="H132" s="13">
        <v>3</v>
      </c>
      <c r="I132" s="14"/>
      <c r="J132" s="43">
        <f t="shared" si="128"/>
        <v>0</v>
      </c>
      <c r="K132" s="44" t="str">
        <f t="shared" si="129"/>
        <v>×</v>
      </c>
      <c r="L132" s="44" t="str">
        <f t="shared" si="130"/>
        <v>×</v>
      </c>
      <c r="M132" s="44" t="str">
        <f t="shared" si="131"/>
        <v>×</v>
      </c>
      <c r="N132" s="45" t="str">
        <f t="shared" si="132"/>
        <v/>
      </c>
      <c r="O132" s="37">
        <f t="shared" si="126"/>
        <v>0</v>
      </c>
      <c r="P132" s="38">
        <f t="shared" si="133"/>
        <v>22</v>
      </c>
    </row>
    <row r="133" spans="1:17" ht="14.25" customHeight="1" x14ac:dyDescent="0.15">
      <c r="A133" s="49"/>
      <c r="B133" s="49"/>
      <c r="C133" s="50"/>
      <c r="D133" s="49"/>
      <c r="E133" s="51"/>
      <c r="F133" s="49"/>
      <c r="G133" s="50"/>
      <c r="H133" s="15"/>
      <c r="I133" s="52" t="str">
        <f>CONCATENATE("札番",B132," 計")</f>
        <v>札番22 計</v>
      </c>
      <c r="J133" s="53">
        <f>SUMIF(B:B,B132,J:J)</f>
        <v>0</v>
      </c>
      <c r="K133" s="35">
        <f>COUNTIFS($B:$B,B132,K:K,"○")</f>
        <v>0</v>
      </c>
      <c r="L133" s="35"/>
      <c r="M133" s="35"/>
      <c r="N133" s="36" t="str">
        <f>IF(K133=0,"",IF(COUNTIF(B:B,P133)=K133,"","この項番で見積単価（税別）が入力されていない品目があります"))</f>
        <v/>
      </c>
      <c r="O133" s="37">
        <f t="shared" si="126"/>
        <v>0</v>
      </c>
      <c r="P133" s="38">
        <f>B132</f>
        <v>22</v>
      </c>
      <c r="Q133" s="38" t="s">
        <v>16</v>
      </c>
    </row>
    <row r="134" spans="1:17" ht="14.25" customHeight="1" x14ac:dyDescent="0.15">
      <c r="A134" s="46">
        <v>109</v>
      </c>
      <c r="B134" s="46">
        <v>23</v>
      </c>
      <c r="C134" s="46" t="s">
        <v>303</v>
      </c>
      <c r="D134" s="46" t="s">
        <v>304</v>
      </c>
      <c r="E134" s="47"/>
      <c r="F134" s="46" t="s">
        <v>305</v>
      </c>
      <c r="G134" s="48" t="s">
        <v>23</v>
      </c>
      <c r="H134" s="13">
        <v>10</v>
      </c>
      <c r="I134" s="14"/>
      <c r="J134" s="43">
        <f>H134*I134</f>
        <v>0</v>
      </c>
      <c r="K134" s="44" t="str">
        <f>IF(I134="","×","○")</f>
        <v>×</v>
      </c>
      <c r="L134" s="44" t="str">
        <f>IF(I134&gt;=1,"○","×")</f>
        <v>×</v>
      </c>
      <c r="M134" s="44" t="str">
        <f>IF(ISNUMBER(I134),IF(INT(I134)=I134,"○","×"),"×")</f>
        <v>×</v>
      </c>
      <c r="N134" s="45" t="str">
        <f>IF(K134="○",IF(OR(L134="×",M134="×"),"←見積単価（税別）欄には、1以上の整数を入力してください",""),"")</f>
        <v/>
      </c>
      <c r="O134" s="37">
        <f>IF(N134="",0,1)</f>
        <v>0</v>
      </c>
      <c r="P134" s="38">
        <f>B134</f>
        <v>23</v>
      </c>
    </row>
    <row r="135" spans="1:17" ht="14.25" customHeight="1" x14ac:dyDescent="0.15">
      <c r="A135" s="46">
        <v>110</v>
      </c>
      <c r="B135" s="46">
        <v>23</v>
      </c>
      <c r="C135" s="46" t="s">
        <v>303</v>
      </c>
      <c r="D135" s="46" t="s">
        <v>306</v>
      </c>
      <c r="E135" s="47"/>
      <c r="F135" s="46" t="s">
        <v>305</v>
      </c>
      <c r="G135" s="48" t="s">
        <v>23</v>
      </c>
      <c r="H135" s="13">
        <v>20</v>
      </c>
      <c r="I135" s="14"/>
      <c r="J135" s="43">
        <f>H135*I135</f>
        <v>0</v>
      </c>
      <c r="K135" s="44" t="str">
        <f>IF(I135="","×","○")</f>
        <v>×</v>
      </c>
      <c r="L135" s="44" t="str">
        <f>IF(I135&gt;=1,"○","×")</f>
        <v>×</v>
      </c>
      <c r="M135" s="44" t="str">
        <f>IF(ISNUMBER(I135),IF(INT(I135)=I135,"○","×"),"×")</f>
        <v>×</v>
      </c>
      <c r="N135" s="45" t="str">
        <f>IF(K135="○",IF(OR(L135="×",M135="×"),"←見積単価（税別）欄には、1以上の整数を入力してください",""),"")</f>
        <v/>
      </c>
      <c r="O135" s="37">
        <f>IF(N135="",0,1)</f>
        <v>0</v>
      </c>
      <c r="P135" s="38">
        <f>B135</f>
        <v>23</v>
      </c>
    </row>
    <row r="136" spans="1:17" ht="14.25" customHeight="1" x14ac:dyDescent="0.15">
      <c r="A136" s="46">
        <v>111</v>
      </c>
      <c r="B136" s="46">
        <v>23</v>
      </c>
      <c r="C136" s="46" t="s">
        <v>303</v>
      </c>
      <c r="D136" s="46" t="s">
        <v>307</v>
      </c>
      <c r="E136" s="47" t="s">
        <v>308</v>
      </c>
      <c r="F136" s="46">
        <v>50</v>
      </c>
      <c r="G136" s="48" t="s">
        <v>23</v>
      </c>
      <c r="H136" s="13">
        <v>3</v>
      </c>
      <c r="I136" s="14"/>
      <c r="J136" s="43">
        <f>H136*I136</f>
        <v>0</v>
      </c>
      <c r="K136" s="44" t="str">
        <f>IF(I136="","×","○")</f>
        <v>×</v>
      </c>
      <c r="L136" s="44" t="str">
        <f>IF(I136&gt;=1,"○","×")</f>
        <v>×</v>
      </c>
      <c r="M136" s="44" t="str">
        <f>IF(ISNUMBER(I136),IF(INT(I136)=I136,"○","×"),"×")</f>
        <v>×</v>
      </c>
      <c r="N136" s="45" t="str">
        <f>IF(K136="○",IF(OR(L136="×",M136="×"),"←見積単価（税別）欄には、1以上の整数を入力してください",""),"")</f>
        <v/>
      </c>
      <c r="O136" s="37">
        <f>IF(N136="",0,1)</f>
        <v>0</v>
      </c>
      <c r="P136" s="38">
        <f>B136</f>
        <v>23</v>
      </c>
    </row>
    <row r="137" spans="1:17" ht="14.25" customHeight="1" x14ac:dyDescent="0.15">
      <c r="A137" s="49"/>
      <c r="B137" s="49"/>
      <c r="C137" s="50"/>
      <c r="D137" s="49"/>
      <c r="E137" s="51"/>
      <c r="F137" s="49"/>
      <c r="G137" s="50"/>
      <c r="H137" s="15"/>
      <c r="I137" s="52" t="str">
        <f>CONCATENATE("札番",B136," 計")</f>
        <v>札番23 計</v>
      </c>
      <c r="J137" s="53">
        <f>SUMIF(B:B,B136,J:J)</f>
        <v>0</v>
      </c>
      <c r="K137" s="35">
        <f>COUNTIFS($B:$B,B136,K:K,"○")</f>
        <v>0</v>
      </c>
      <c r="L137" s="35"/>
      <c r="M137" s="35"/>
      <c r="N137" s="36" t="str">
        <f>IF(K137=0,"",IF(COUNTIF(B:B,P137)=K137,"","この項番で見積単価（税別）が入力されていない品目があります"))</f>
        <v/>
      </c>
      <c r="O137" s="37">
        <f>IF(N137="",0,1)</f>
        <v>0</v>
      </c>
      <c r="P137" s="38">
        <f>B136</f>
        <v>23</v>
      </c>
      <c r="Q137" s="38" t="s">
        <v>16</v>
      </c>
    </row>
    <row r="138" spans="1:17" ht="14.25" customHeight="1" x14ac:dyDescent="0.15">
      <c r="A138" s="46">
        <v>112</v>
      </c>
      <c r="B138" s="46">
        <v>24</v>
      </c>
      <c r="C138" s="46" t="s">
        <v>95</v>
      </c>
      <c r="D138" s="46" t="s">
        <v>77</v>
      </c>
      <c r="E138" s="47" t="s">
        <v>115</v>
      </c>
      <c r="F138" s="46">
        <v>1</v>
      </c>
      <c r="G138" s="48" t="s">
        <v>23</v>
      </c>
      <c r="H138" s="13">
        <v>1</v>
      </c>
      <c r="I138" s="14"/>
      <c r="J138" s="43">
        <f>H138*I138</f>
        <v>0</v>
      </c>
      <c r="K138" s="44" t="str">
        <f>IF(I138="","×","○")</f>
        <v>×</v>
      </c>
      <c r="L138" s="44" t="str">
        <f>IF(I138&gt;=1,"○","×")</f>
        <v>×</v>
      </c>
      <c r="M138" s="44" t="str">
        <f>IF(ISNUMBER(I138),IF(INT(I138)=I138,"○","×"),"×")</f>
        <v>×</v>
      </c>
      <c r="N138" s="45" t="str">
        <f>IF(K138="○",IF(OR(L138="×",M138="×"),"←見積単価（税別）欄には、1以上の整数を入力してください",""),"")</f>
        <v/>
      </c>
      <c r="O138" s="37">
        <f t="shared" ref="O138" si="134">IF(N138="",0,1)</f>
        <v>0</v>
      </c>
      <c r="P138" s="38">
        <f>B138</f>
        <v>24</v>
      </c>
    </row>
    <row r="139" spans="1:17" ht="14.25" customHeight="1" x14ac:dyDescent="0.15">
      <c r="A139" s="46">
        <v>113</v>
      </c>
      <c r="B139" s="46">
        <v>24</v>
      </c>
      <c r="C139" s="46" t="s">
        <v>95</v>
      </c>
      <c r="D139" s="46" t="s">
        <v>78</v>
      </c>
      <c r="E139" s="47" t="s">
        <v>146</v>
      </c>
      <c r="F139" s="46">
        <v>1</v>
      </c>
      <c r="G139" s="48" t="s">
        <v>23</v>
      </c>
      <c r="H139" s="13">
        <v>8</v>
      </c>
      <c r="I139" s="14"/>
      <c r="J139" s="43">
        <f>H139*I139</f>
        <v>0</v>
      </c>
      <c r="K139" s="44" t="str">
        <f>IF(I139="","×","○")</f>
        <v>×</v>
      </c>
      <c r="L139" s="44" t="str">
        <f>IF(I139&gt;=1,"○","×")</f>
        <v>×</v>
      </c>
      <c r="M139" s="44" t="str">
        <f>IF(ISNUMBER(I139),IF(INT(I139)=I139,"○","×"),"×")</f>
        <v>×</v>
      </c>
      <c r="N139" s="45" t="str">
        <f>IF(K139="○",IF(OR(L139="×",M139="×"),"←見積単価（税別）欄には、1以上の整数を入力してください",""),"")</f>
        <v/>
      </c>
      <c r="O139" s="37">
        <f>IF(N139="",0,1)</f>
        <v>0</v>
      </c>
      <c r="P139" s="38">
        <f>B139</f>
        <v>24</v>
      </c>
    </row>
    <row r="140" spans="1:17" ht="14.25" customHeight="1" x14ac:dyDescent="0.15">
      <c r="A140" s="46">
        <v>114</v>
      </c>
      <c r="B140" s="46">
        <v>24</v>
      </c>
      <c r="C140" s="46" t="s">
        <v>95</v>
      </c>
      <c r="D140" s="46" t="s">
        <v>147</v>
      </c>
      <c r="E140" s="47" t="s">
        <v>148</v>
      </c>
      <c r="F140" s="46">
        <v>1</v>
      </c>
      <c r="G140" s="48" t="s">
        <v>23</v>
      </c>
      <c r="H140" s="13">
        <v>1</v>
      </c>
      <c r="I140" s="14"/>
      <c r="J140" s="43">
        <f>H140*I140</f>
        <v>0</v>
      </c>
      <c r="K140" s="44" t="str">
        <f>IF(I140="","×","○")</f>
        <v>×</v>
      </c>
      <c r="L140" s="44" t="str">
        <f>IF(I140&gt;=1,"○","×")</f>
        <v>×</v>
      </c>
      <c r="M140" s="44" t="str">
        <f>IF(ISNUMBER(I140),IF(INT(I140)=I140,"○","×"),"×")</f>
        <v>×</v>
      </c>
      <c r="N140" s="45" t="str">
        <f>IF(K140="○",IF(OR(L140="×",M140="×"),"←見積単価（税別）欄には、1以上の整数を入力してください",""),"")</f>
        <v/>
      </c>
      <c r="O140" s="37">
        <f>IF(N140="",0,1)</f>
        <v>0</v>
      </c>
      <c r="P140" s="38">
        <f>B140</f>
        <v>24</v>
      </c>
    </row>
    <row r="141" spans="1:17" ht="14.25" customHeight="1" x14ac:dyDescent="0.15">
      <c r="A141" s="49"/>
      <c r="B141" s="49"/>
      <c r="C141" s="50"/>
      <c r="D141" s="49"/>
      <c r="E141" s="51"/>
      <c r="F141" s="49"/>
      <c r="G141" s="50"/>
      <c r="H141" s="15"/>
      <c r="I141" s="52" t="str">
        <f>CONCATENATE("札番",B140," 計")</f>
        <v>札番24 計</v>
      </c>
      <c r="J141" s="53">
        <f>SUMIF(B:B,B140,J:J)</f>
        <v>0</v>
      </c>
      <c r="K141" s="35">
        <f>COUNTIFS($B:$B,B140,K:K,"○")</f>
        <v>0</v>
      </c>
      <c r="L141" s="35"/>
      <c r="M141" s="35"/>
      <c r="N141" s="36" t="str">
        <f>IF(K141=0,"",IF(COUNTIF(B:B,P141)=K141,"","この項番で見積単価（税別）が入力されていない品目があります"))</f>
        <v/>
      </c>
      <c r="O141" s="37">
        <f>IF(N141="",0,1)</f>
        <v>0</v>
      </c>
      <c r="P141" s="38">
        <f>B140</f>
        <v>24</v>
      </c>
      <c r="Q141" s="38" t="s">
        <v>16</v>
      </c>
    </row>
    <row r="142" spans="1:17" ht="14.25" customHeight="1" x14ac:dyDescent="0.15">
      <c r="A142" s="46">
        <v>115</v>
      </c>
      <c r="B142" s="46">
        <v>25</v>
      </c>
      <c r="C142" s="46" t="s">
        <v>95</v>
      </c>
      <c r="D142" s="46" t="s">
        <v>127</v>
      </c>
      <c r="E142" s="47" t="s">
        <v>309</v>
      </c>
      <c r="F142" s="46">
        <v>1</v>
      </c>
      <c r="G142" s="48" t="s">
        <v>23</v>
      </c>
      <c r="H142" s="13">
        <v>25</v>
      </c>
      <c r="I142" s="14"/>
      <c r="J142" s="43">
        <f>H142*I142</f>
        <v>0</v>
      </c>
      <c r="K142" s="44" t="str">
        <f>IF(I142="","×","○")</f>
        <v>×</v>
      </c>
      <c r="L142" s="44" t="str">
        <f>IF(I142&gt;=1,"○","×")</f>
        <v>×</v>
      </c>
      <c r="M142" s="44" t="str">
        <f>IF(ISNUMBER(I142),IF(INT(I142)=I142,"○","×"),"×")</f>
        <v>×</v>
      </c>
      <c r="N142" s="45" t="str">
        <f>IF(K142="○",IF(OR(L142="×",M142="×"),"←見積単価（税別）欄には、1以上の整数を入力してください",""),"")</f>
        <v/>
      </c>
      <c r="O142" s="37">
        <f t="shared" ref="O142:O143" si="135">IF(N142="",0,1)</f>
        <v>0</v>
      </c>
      <c r="P142" s="38">
        <f>B142</f>
        <v>25</v>
      </c>
    </row>
    <row r="143" spans="1:17" ht="14.25" customHeight="1" x14ac:dyDescent="0.15">
      <c r="A143" s="49"/>
      <c r="B143" s="49"/>
      <c r="C143" s="50"/>
      <c r="D143" s="49"/>
      <c r="E143" s="51"/>
      <c r="F143" s="49"/>
      <c r="G143" s="50"/>
      <c r="H143" s="15"/>
      <c r="I143" s="52" t="str">
        <f>CONCATENATE("札番",B142," 計")</f>
        <v>札番25 計</v>
      </c>
      <c r="J143" s="53">
        <f>SUMIF(B:B,B142,J:J)</f>
        <v>0</v>
      </c>
      <c r="K143" s="35">
        <f>COUNTIFS($B:$B,B142,K:K,"○")</f>
        <v>0</v>
      </c>
      <c r="L143" s="35"/>
      <c r="M143" s="35"/>
      <c r="N143" s="36" t="str">
        <f>IF(K143=0,"",IF(COUNTIF(B:B,P143)=K143,"","この項番で見積単価（税別）が入力されていない品目があります"))</f>
        <v/>
      </c>
      <c r="O143" s="37">
        <f t="shared" si="135"/>
        <v>0</v>
      </c>
      <c r="P143" s="38">
        <f>B142</f>
        <v>25</v>
      </c>
      <c r="Q143" s="38" t="s">
        <v>16</v>
      </c>
    </row>
    <row r="144" spans="1:17" ht="14.25" customHeight="1" x14ac:dyDescent="0.15">
      <c r="A144" s="46">
        <v>116</v>
      </c>
      <c r="B144" s="46">
        <v>26</v>
      </c>
      <c r="C144" s="46" t="s">
        <v>310</v>
      </c>
      <c r="D144" s="46" t="s">
        <v>311</v>
      </c>
      <c r="E144" s="47" t="s">
        <v>312</v>
      </c>
      <c r="F144" s="46">
        <v>1</v>
      </c>
      <c r="G144" s="48" t="s">
        <v>23</v>
      </c>
      <c r="H144" s="13">
        <v>2</v>
      </c>
      <c r="I144" s="14"/>
      <c r="J144" s="43">
        <f>H144*I144</f>
        <v>0</v>
      </c>
      <c r="K144" s="44" t="str">
        <f>IF(I144="","×","○")</f>
        <v>×</v>
      </c>
      <c r="L144" s="44" t="str">
        <f>IF(I144&gt;=1,"○","×")</f>
        <v>×</v>
      </c>
      <c r="M144" s="44" t="str">
        <f>IF(ISNUMBER(I144),IF(INT(I144)=I144,"○","×"),"×")</f>
        <v>×</v>
      </c>
      <c r="N144" s="45" t="str">
        <f>IF(K144="○",IF(OR(L144="×",M144="×"),"←見積単価（税別）欄には、1以上の整数を入力してください",""),"")</f>
        <v/>
      </c>
      <c r="O144" s="37">
        <f>IF(N144="",0,1)</f>
        <v>0</v>
      </c>
      <c r="P144" s="38">
        <f>B144</f>
        <v>26</v>
      </c>
    </row>
    <row r="145" spans="1:17" ht="14.25" customHeight="1" x14ac:dyDescent="0.15">
      <c r="A145" s="49"/>
      <c r="B145" s="49"/>
      <c r="C145" s="50"/>
      <c r="D145" s="49"/>
      <c r="E145" s="51"/>
      <c r="F145" s="49"/>
      <c r="G145" s="50"/>
      <c r="H145" s="15"/>
      <c r="I145" s="52" t="str">
        <f>CONCATENATE("札番",B144," 計")</f>
        <v>札番26 計</v>
      </c>
      <c r="J145" s="53">
        <f>SUMIF(B:B,B144,J:J)</f>
        <v>0</v>
      </c>
      <c r="K145" s="35">
        <f>COUNTIFS($B:$B,B144,K:K,"○")</f>
        <v>0</v>
      </c>
      <c r="L145" s="35"/>
      <c r="M145" s="35"/>
      <c r="N145" s="36" t="str">
        <f>IF(K145=0,"",IF(COUNTIF(B:B,P145)=K145,"","この項番で見積単価（税別）が入力されていない品目があります"))</f>
        <v/>
      </c>
      <c r="O145" s="37">
        <f>IF(N145="",0,1)</f>
        <v>0</v>
      </c>
      <c r="P145" s="38">
        <f>B144</f>
        <v>26</v>
      </c>
      <c r="Q145" s="38" t="s">
        <v>16</v>
      </c>
    </row>
    <row r="146" spans="1:17" ht="14.25" customHeight="1" x14ac:dyDescent="0.15">
      <c r="A146" s="46">
        <v>117</v>
      </c>
      <c r="B146" s="46">
        <v>27</v>
      </c>
      <c r="C146" s="46" t="s">
        <v>96</v>
      </c>
      <c r="D146" s="46" t="s">
        <v>80</v>
      </c>
      <c r="E146" s="47" t="s">
        <v>116</v>
      </c>
      <c r="F146" s="46">
        <v>1</v>
      </c>
      <c r="G146" s="48" t="s">
        <v>119</v>
      </c>
      <c r="H146" s="13">
        <v>1</v>
      </c>
      <c r="I146" s="14"/>
      <c r="J146" s="43">
        <f>H146*I146</f>
        <v>0</v>
      </c>
      <c r="K146" s="44" t="str">
        <f>IF(I146="","×","○")</f>
        <v>×</v>
      </c>
      <c r="L146" s="44" t="str">
        <f>IF(I146&gt;=1,"○","×")</f>
        <v>×</v>
      </c>
      <c r="M146" s="44" t="str">
        <f>IF(ISNUMBER(I146),IF(INT(I146)=I146,"○","×"),"×")</f>
        <v>×</v>
      </c>
      <c r="N146" s="45" t="str">
        <f>IF(K146="○",IF(OR(L146="×",M146="×"),"←見積単価（税別）欄には、1以上の整数を入力してください",""),"")</f>
        <v/>
      </c>
      <c r="O146" s="37">
        <f>IF(N146="",0,1)</f>
        <v>0</v>
      </c>
      <c r="P146" s="38">
        <f>B146</f>
        <v>27</v>
      </c>
    </row>
    <row r="147" spans="1:17" ht="14.25" customHeight="1" x14ac:dyDescent="0.15">
      <c r="A147" s="49"/>
      <c r="B147" s="49"/>
      <c r="C147" s="50"/>
      <c r="D147" s="49"/>
      <c r="E147" s="51"/>
      <c r="F147" s="49"/>
      <c r="G147" s="50"/>
      <c r="H147" s="15"/>
      <c r="I147" s="52" t="str">
        <f>CONCATENATE("札番",B146," 計")</f>
        <v>札番27 計</v>
      </c>
      <c r="J147" s="53">
        <f>SUMIF(B:B,B146,J:J)</f>
        <v>0</v>
      </c>
      <c r="K147" s="35">
        <f>COUNTIFS($B:$B,B146,K:K,"○")</f>
        <v>0</v>
      </c>
      <c r="L147" s="35"/>
      <c r="M147" s="35"/>
      <c r="N147" s="36" t="str">
        <f>IF(K147=0,"",IF(COUNTIF(B:B,P147)=K147,"","この項番で見積単価（税別）が入力されていない品目があります"))</f>
        <v/>
      </c>
      <c r="O147" s="37">
        <f>IF(N147="",0,1)</f>
        <v>0</v>
      </c>
      <c r="P147" s="38">
        <f>B146</f>
        <v>27</v>
      </c>
      <c r="Q147" s="38" t="s">
        <v>16</v>
      </c>
    </row>
    <row r="148" spans="1:17" ht="14.25" customHeight="1" x14ac:dyDescent="0.15">
      <c r="A148" s="46">
        <v>118</v>
      </c>
      <c r="B148" s="46">
        <v>28</v>
      </c>
      <c r="C148" s="46" t="s">
        <v>313</v>
      </c>
      <c r="D148" s="46" t="s">
        <v>81</v>
      </c>
      <c r="E148" s="47" t="s">
        <v>117</v>
      </c>
      <c r="F148" s="46">
        <v>1</v>
      </c>
      <c r="G148" s="48" t="s">
        <v>314</v>
      </c>
      <c r="H148" s="13">
        <v>4</v>
      </c>
      <c r="I148" s="14"/>
      <c r="J148" s="43">
        <f t="shared" ref="J148:J158" si="136">H148*I148</f>
        <v>0</v>
      </c>
      <c r="K148" s="44" t="str">
        <f t="shared" ref="K148:K158" si="137">IF(I148="","×","○")</f>
        <v>×</v>
      </c>
      <c r="L148" s="44" t="str">
        <f t="shared" ref="L148:L158" si="138">IF(I148&gt;=1,"○","×")</f>
        <v>×</v>
      </c>
      <c r="M148" s="44" t="str">
        <f t="shared" ref="M148:M158" si="139">IF(ISNUMBER(I148),IF(INT(I148)=I148,"○","×"),"×")</f>
        <v>×</v>
      </c>
      <c r="N148" s="45" t="str">
        <f t="shared" ref="N148:N158" si="140">IF(K148="○",IF(OR(L148="×",M148="×"),"←見積単価（税別）欄には、1以上の整数を入力してください",""),"")</f>
        <v/>
      </c>
      <c r="O148" s="37">
        <f>IF(N148="",0,1)</f>
        <v>0</v>
      </c>
      <c r="P148" s="38">
        <f t="shared" ref="P148:P158" si="141">B148</f>
        <v>28</v>
      </c>
    </row>
    <row r="149" spans="1:17" ht="14.25" customHeight="1" x14ac:dyDescent="0.15">
      <c r="A149" s="46">
        <v>119</v>
      </c>
      <c r="B149" s="46">
        <v>28</v>
      </c>
      <c r="C149" s="46" t="s">
        <v>313</v>
      </c>
      <c r="D149" s="46" t="s">
        <v>82</v>
      </c>
      <c r="E149" s="47" t="s">
        <v>118</v>
      </c>
      <c r="F149" s="46">
        <v>1</v>
      </c>
      <c r="G149" s="48" t="s">
        <v>314</v>
      </c>
      <c r="H149" s="13">
        <v>4</v>
      </c>
      <c r="I149" s="14"/>
      <c r="J149" s="43">
        <f t="shared" si="136"/>
        <v>0</v>
      </c>
      <c r="K149" s="44" t="str">
        <f t="shared" si="137"/>
        <v>×</v>
      </c>
      <c r="L149" s="44" t="str">
        <f t="shared" si="138"/>
        <v>×</v>
      </c>
      <c r="M149" s="44" t="str">
        <f t="shared" si="139"/>
        <v>×</v>
      </c>
      <c r="N149" s="45" t="str">
        <f t="shared" si="140"/>
        <v/>
      </c>
      <c r="O149" s="37">
        <f>IF(N149="",0,1)</f>
        <v>0</v>
      </c>
      <c r="P149" s="38">
        <f t="shared" si="141"/>
        <v>28</v>
      </c>
    </row>
    <row r="150" spans="1:17" ht="14.25" customHeight="1" x14ac:dyDescent="0.15">
      <c r="A150" s="46">
        <v>120</v>
      </c>
      <c r="B150" s="46">
        <v>28</v>
      </c>
      <c r="C150" s="46" t="s">
        <v>313</v>
      </c>
      <c r="D150" s="46" t="s">
        <v>315</v>
      </c>
      <c r="E150" s="47" t="s">
        <v>117</v>
      </c>
      <c r="F150" s="46">
        <v>1</v>
      </c>
      <c r="G150" s="48" t="s">
        <v>314</v>
      </c>
      <c r="H150" s="13">
        <v>6</v>
      </c>
      <c r="I150" s="14"/>
      <c r="J150" s="43">
        <f t="shared" si="136"/>
        <v>0</v>
      </c>
      <c r="K150" s="44" t="str">
        <f t="shared" si="137"/>
        <v>×</v>
      </c>
      <c r="L150" s="44" t="str">
        <f t="shared" si="138"/>
        <v>×</v>
      </c>
      <c r="M150" s="44" t="str">
        <f t="shared" si="139"/>
        <v>×</v>
      </c>
      <c r="N150" s="45" t="str">
        <f t="shared" si="140"/>
        <v/>
      </c>
      <c r="O150" s="37">
        <f>IF(N150="",0,1)</f>
        <v>0</v>
      </c>
      <c r="P150" s="38">
        <f t="shared" si="141"/>
        <v>28</v>
      </c>
    </row>
    <row r="151" spans="1:17" ht="14.25" customHeight="1" x14ac:dyDescent="0.15">
      <c r="A151" s="46">
        <v>121</v>
      </c>
      <c r="B151" s="46">
        <v>28</v>
      </c>
      <c r="C151" s="46" t="s">
        <v>313</v>
      </c>
      <c r="D151" s="46" t="s">
        <v>83</v>
      </c>
      <c r="E151" s="47" t="s">
        <v>118</v>
      </c>
      <c r="F151" s="46">
        <v>2</v>
      </c>
      <c r="G151" s="48" t="s">
        <v>314</v>
      </c>
      <c r="H151" s="13">
        <v>5</v>
      </c>
      <c r="I151" s="14"/>
      <c r="J151" s="43">
        <f t="shared" si="136"/>
        <v>0</v>
      </c>
      <c r="K151" s="44" t="str">
        <f t="shared" si="137"/>
        <v>×</v>
      </c>
      <c r="L151" s="44" t="str">
        <f t="shared" si="138"/>
        <v>×</v>
      </c>
      <c r="M151" s="44" t="str">
        <f t="shared" si="139"/>
        <v>×</v>
      </c>
      <c r="N151" s="45" t="str">
        <f t="shared" si="140"/>
        <v/>
      </c>
      <c r="O151" s="37">
        <f>IF(N151="",0,1)</f>
        <v>0</v>
      </c>
      <c r="P151" s="38">
        <f t="shared" si="141"/>
        <v>28</v>
      </c>
    </row>
    <row r="152" spans="1:17" ht="14.25" customHeight="1" x14ac:dyDescent="0.15">
      <c r="A152" s="46">
        <v>122</v>
      </c>
      <c r="B152" s="46">
        <v>28</v>
      </c>
      <c r="C152" s="46" t="s">
        <v>313</v>
      </c>
      <c r="D152" s="46" t="s">
        <v>84</v>
      </c>
      <c r="E152" s="47" t="s">
        <v>149</v>
      </c>
      <c r="F152" s="46">
        <v>10</v>
      </c>
      <c r="G152" s="48" t="s">
        <v>314</v>
      </c>
      <c r="H152" s="13">
        <v>1</v>
      </c>
      <c r="I152" s="14"/>
      <c r="J152" s="43">
        <f t="shared" si="136"/>
        <v>0</v>
      </c>
      <c r="K152" s="44" t="str">
        <f t="shared" si="137"/>
        <v>×</v>
      </c>
      <c r="L152" s="44" t="str">
        <f t="shared" si="138"/>
        <v>×</v>
      </c>
      <c r="M152" s="44" t="str">
        <f t="shared" si="139"/>
        <v>×</v>
      </c>
      <c r="N152" s="45" t="str">
        <f t="shared" si="140"/>
        <v/>
      </c>
      <c r="O152" s="37">
        <f t="shared" ref="O152:O155" si="142">IF(N152="",0,1)</f>
        <v>0</v>
      </c>
      <c r="P152" s="38">
        <f t="shared" si="141"/>
        <v>28</v>
      </c>
    </row>
    <row r="153" spans="1:17" ht="14.25" customHeight="1" x14ac:dyDescent="0.15">
      <c r="A153" s="46">
        <v>123</v>
      </c>
      <c r="B153" s="46">
        <v>28</v>
      </c>
      <c r="C153" s="46" t="s">
        <v>313</v>
      </c>
      <c r="D153" s="46" t="s">
        <v>85</v>
      </c>
      <c r="E153" s="47" t="s">
        <v>150</v>
      </c>
      <c r="F153" s="46">
        <v>5</v>
      </c>
      <c r="G153" s="48" t="s">
        <v>314</v>
      </c>
      <c r="H153" s="13">
        <v>1</v>
      </c>
      <c r="I153" s="14"/>
      <c r="J153" s="43">
        <f t="shared" si="136"/>
        <v>0</v>
      </c>
      <c r="K153" s="44" t="str">
        <f t="shared" si="137"/>
        <v>×</v>
      </c>
      <c r="L153" s="44" t="str">
        <f t="shared" si="138"/>
        <v>×</v>
      </c>
      <c r="M153" s="44" t="str">
        <f t="shared" si="139"/>
        <v>×</v>
      </c>
      <c r="N153" s="45" t="str">
        <f t="shared" si="140"/>
        <v/>
      </c>
      <c r="O153" s="37">
        <f t="shared" si="142"/>
        <v>0</v>
      </c>
      <c r="P153" s="38">
        <f t="shared" si="141"/>
        <v>28</v>
      </c>
    </row>
    <row r="154" spans="1:17" ht="14.25" customHeight="1" x14ac:dyDescent="0.15">
      <c r="A154" s="46">
        <v>124</v>
      </c>
      <c r="B154" s="46">
        <v>28</v>
      </c>
      <c r="C154" s="46" t="s">
        <v>313</v>
      </c>
      <c r="D154" s="46" t="s">
        <v>316</v>
      </c>
      <c r="E154" s="47" t="s">
        <v>117</v>
      </c>
      <c r="F154" s="46">
        <v>1</v>
      </c>
      <c r="G154" s="48" t="s">
        <v>314</v>
      </c>
      <c r="H154" s="13">
        <v>1</v>
      </c>
      <c r="I154" s="14"/>
      <c r="J154" s="43">
        <f t="shared" si="136"/>
        <v>0</v>
      </c>
      <c r="K154" s="44" t="str">
        <f t="shared" si="137"/>
        <v>×</v>
      </c>
      <c r="L154" s="44" t="str">
        <f t="shared" si="138"/>
        <v>×</v>
      </c>
      <c r="M154" s="44" t="str">
        <f t="shared" si="139"/>
        <v>×</v>
      </c>
      <c r="N154" s="45" t="str">
        <f t="shared" si="140"/>
        <v/>
      </c>
      <c r="O154" s="37">
        <f t="shared" si="142"/>
        <v>0</v>
      </c>
      <c r="P154" s="38">
        <f t="shared" si="141"/>
        <v>28</v>
      </c>
    </row>
    <row r="155" spans="1:17" ht="14.25" customHeight="1" x14ac:dyDescent="0.15">
      <c r="A155" s="46">
        <v>125</v>
      </c>
      <c r="B155" s="46">
        <v>28</v>
      </c>
      <c r="C155" s="46" t="s">
        <v>313</v>
      </c>
      <c r="D155" s="46" t="s">
        <v>86</v>
      </c>
      <c r="E155" s="47" t="s">
        <v>117</v>
      </c>
      <c r="F155" s="46">
        <v>1</v>
      </c>
      <c r="G155" s="48" t="s">
        <v>314</v>
      </c>
      <c r="H155" s="13">
        <v>1</v>
      </c>
      <c r="I155" s="14"/>
      <c r="J155" s="43">
        <f t="shared" si="136"/>
        <v>0</v>
      </c>
      <c r="K155" s="44" t="str">
        <f t="shared" si="137"/>
        <v>×</v>
      </c>
      <c r="L155" s="44" t="str">
        <f t="shared" si="138"/>
        <v>×</v>
      </c>
      <c r="M155" s="44" t="str">
        <f t="shared" si="139"/>
        <v>×</v>
      </c>
      <c r="N155" s="45" t="str">
        <f t="shared" si="140"/>
        <v/>
      </c>
      <c r="O155" s="37">
        <f t="shared" si="142"/>
        <v>0</v>
      </c>
      <c r="P155" s="38">
        <f t="shared" si="141"/>
        <v>28</v>
      </c>
    </row>
    <row r="156" spans="1:17" ht="14.25" customHeight="1" x14ac:dyDescent="0.15">
      <c r="A156" s="46">
        <v>126</v>
      </c>
      <c r="B156" s="46">
        <v>28</v>
      </c>
      <c r="C156" s="46" t="s">
        <v>313</v>
      </c>
      <c r="D156" s="46" t="s">
        <v>87</v>
      </c>
      <c r="E156" s="47" t="s">
        <v>151</v>
      </c>
      <c r="F156" s="46">
        <v>3</v>
      </c>
      <c r="G156" s="48" t="s">
        <v>314</v>
      </c>
      <c r="H156" s="13">
        <v>1</v>
      </c>
      <c r="I156" s="14"/>
      <c r="J156" s="43">
        <f t="shared" si="136"/>
        <v>0</v>
      </c>
      <c r="K156" s="44" t="str">
        <f t="shared" si="137"/>
        <v>×</v>
      </c>
      <c r="L156" s="44" t="str">
        <f t="shared" si="138"/>
        <v>×</v>
      </c>
      <c r="M156" s="44" t="str">
        <f t="shared" si="139"/>
        <v>×</v>
      </c>
      <c r="N156" s="45" t="str">
        <f t="shared" si="140"/>
        <v/>
      </c>
      <c r="O156" s="37">
        <f t="shared" ref="O156:O157" si="143">IF(N156="",0,1)</f>
        <v>0</v>
      </c>
      <c r="P156" s="38">
        <f t="shared" si="141"/>
        <v>28</v>
      </c>
    </row>
    <row r="157" spans="1:17" ht="14.25" customHeight="1" x14ac:dyDescent="0.15">
      <c r="A157" s="46">
        <v>127</v>
      </c>
      <c r="B157" s="46">
        <v>28</v>
      </c>
      <c r="C157" s="46" t="s">
        <v>313</v>
      </c>
      <c r="D157" s="46" t="s">
        <v>88</v>
      </c>
      <c r="E157" s="47" t="s">
        <v>151</v>
      </c>
      <c r="F157" s="46">
        <v>3</v>
      </c>
      <c r="G157" s="48" t="s">
        <v>314</v>
      </c>
      <c r="H157" s="13">
        <v>1</v>
      </c>
      <c r="I157" s="14"/>
      <c r="J157" s="43">
        <f t="shared" si="136"/>
        <v>0</v>
      </c>
      <c r="K157" s="44" t="str">
        <f t="shared" si="137"/>
        <v>×</v>
      </c>
      <c r="L157" s="44" t="str">
        <f t="shared" si="138"/>
        <v>×</v>
      </c>
      <c r="M157" s="44" t="str">
        <f t="shared" si="139"/>
        <v>×</v>
      </c>
      <c r="N157" s="45" t="str">
        <f t="shared" si="140"/>
        <v/>
      </c>
      <c r="O157" s="37">
        <f t="shared" si="143"/>
        <v>0</v>
      </c>
      <c r="P157" s="38">
        <f t="shared" si="141"/>
        <v>28</v>
      </c>
    </row>
    <row r="158" spans="1:17" ht="14.25" customHeight="1" x14ac:dyDescent="0.15">
      <c r="A158" s="46">
        <v>128</v>
      </c>
      <c r="B158" s="46">
        <v>28</v>
      </c>
      <c r="C158" s="46" t="s">
        <v>313</v>
      </c>
      <c r="D158" s="46" t="s">
        <v>89</v>
      </c>
      <c r="E158" s="47" t="s">
        <v>152</v>
      </c>
      <c r="F158" s="46">
        <v>4</v>
      </c>
      <c r="G158" s="48" t="s">
        <v>314</v>
      </c>
      <c r="H158" s="13">
        <v>1</v>
      </c>
      <c r="I158" s="14"/>
      <c r="J158" s="43">
        <f t="shared" si="136"/>
        <v>0</v>
      </c>
      <c r="K158" s="44" t="str">
        <f t="shared" si="137"/>
        <v>×</v>
      </c>
      <c r="L158" s="44" t="str">
        <f t="shared" si="138"/>
        <v>×</v>
      </c>
      <c r="M158" s="44" t="str">
        <f t="shared" si="139"/>
        <v>×</v>
      </c>
      <c r="N158" s="45" t="str">
        <f t="shared" si="140"/>
        <v/>
      </c>
      <c r="O158" s="37">
        <f>IF(N158="",0,1)</f>
        <v>0</v>
      </c>
      <c r="P158" s="38">
        <f t="shared" si="141"/>
        <v>28</v>
      </c>
    </row>
    <row r="159" spans="1:17" ht="14.25" customHeight="1" x14ac:dyDescent="0.15">
      <c r="A159" s="49"/>
      <c r="B159" s="49"/>
      <c r="C159" s="50"/>
      <c r="D159" s="49"/>
      <c r="E159" s="51"/>
      <c r="F159" s="49"/>
      <c r="G159" s="50"/>
      <c r="H159" s="15"/>
      <c r="I159" s="52" t="str">
        <f>CONCATENATE("札番",B158," 計")</f>
        <v>札番28 計</v>
      </c>
      <c r="J159" s="53">
        <f>SUMIF(B:B,B158,J:J)</f>
        <v>0</v>
      </c>
      <c r="K159" s="35">
        <f>COUNTIFS($B:$B,B158,K:K,"○")</f>
        <v>0</v>
      </c>
      <c r="L159" s="35"/>
      <c r="M159" s="35"/>
      <c r="N159" s="36" t="str">
        <f>IF(K159=0,"",IF(COUNTIF(B:B,P159)=K159,"","この項番で見積単価（税別）が入力されていない品目があります"))</f>
        <v/>
      </c>
      <c r="O159" s="37">
        <f>IF(N159="",0,1)</f>
        <v>0</v>
      </c>
      <c r="P159" s="38">
        <f>B158</f>
        <v>28</v>
      </c>
      <c r="Q159" s="38" t="s">
        <v>16</v>
      </c>
    </row>
    <row r="160" spans="1:17" ht="14.25" customHeight="1" x14ac:dyDescent="0.15">
      <c r="A160" s="46">
        <v>129</v>
      </c>
      <c r="B160" s="46">
        <v>29</v>
      </c>
      <c r="C160" s="46" t="s">
        <v>92</v>
      </c>
      <c r="D160" s="46" t="s">
        <v>125</v>
      </c>
      <c r="E160" s="47"/>
      <c r="F160" s="46">
        <v>1</v>
      </c>
      <c r="G160" s="48" t="s">
        <v>23</v>
      </c>
      <c r="H160" s="13">
        <v>800</v>
      </c>
      <c r="I160" s="14"/>
      <c r="J160" s="43">
        <f t="shared" ref="J160:J161" si="144">H160*I160</f>
        <v>0</v>
      </c>
      <c r="K160" s="44" t="str">
        <f t="shared" ref="K160:K161" si="145">IF(I160="","×","○")</f>
        <v>×</v>
      </c>
      <c r="L160" s="44" t="str">
        <f t="shared" ref="L160:L161" si="146">IF(I160&gt;=1,"○","×")</f>
        <v>×</v>
      </c>
      <c r="M160" s="44" t="str">
        <f t="shared" ref="M160:M161" si="147">IF(ISNUMBER(I160),IF(INT(I160)=I160,"○","×"),"×")</f>
        <v>×</v>
      </c>
      <c r="N160" s="45" t="str">
        <f t="shared" ref="N160:N161" si="148">IF(K160="○",IF(OR(L160="×",M160="×"),"←見積単価（税別）欄には、1以上の整数を入力してください",""),"")</f>
        <v/>
      </c>
      <c r="O160" s="37">
        <f t="shared" ref="O160:O162" si="149">IF(N160="",0,1)</f>
        <v>0</v>
      </c>
      <c r="P160" s="38">
        <f t="shared" ref="P160:P161" si="150">B160</f>
        <v>29</v>
      </c>
    </row>
    <row r="161" spans="1:17" ht="14.25" customHeight="1" x14ac:dyDescent="0.15">
      <c r="A161" s="46">
        <v>130</v>
      </c>
      <c r="B161" s="46">
        <v>29</v>
      </c>
      <c r="C161" s="46" t="s">
        <v>92</v>
      </c>
      <c r="D161" s="46" t="s">
        <v>126</v>
      </c>
      <c r="E161" s="47"/>
      <c r="F161" s="46">
        <v>1</v>
      </c>
      <c r="G161" s="48" t="s">
        <v>23</v>
      </c>
      <c r="H161" s="13">
        <v>5</v>
      </c>
      <c r="I161" s="14"/>
      <c r="J161" s="43">
        <f t="shared" si="144"/>
        <v>0</v>
      </c>
      <c r="K161" s="44" t="str">
        <f t="shared" si="145"/>
        <v>×</v>
      </c>
      <c r="L161" s="44" t="str">
        <f t="shared" si="146"/>
        <v>×</v>
      </c>
      <c r="M161" s="44" t="str">
        <f t="shared" si="147"/>
        <v>×</v>
      </c>
      <c r="N161" s="45" t="str">
        <f t="shared" si="148"/>
        <v/>
      </c>
      <c r="O161" s="37">
        <f t="shared" si="149"/>
        <v>0</v>
      </c>
      <c r="P161" s="38">
        <f t="shared" si="150"/>
        <v>29</v>
      </c>
    </row>
    <row r="162" spans="1:17" ht="14.25" customHeight="1" x14ac:dyDescent="0.15">
      <c r="A162" s="30"/>
      <c r="B162" s="30"/>
      <c r="C162" s="31"/>
      <c r="D162" s="30"/>
      <c r="E162" s="32"/>
      <c r="F162" s="30"/>
      <c r="G162" s="31"/>
      <c r="H162" s="10"/>
      <c r="I162" s="33" t="str">
        <f>CONCATENATE("札番",B161," 計")</f>
        <v>札番29 計</v>
      </c>
      <c r="J162" s="34">
        <f>SUMIF(B:B,B161,J:J)</f>
        <v>0</v>
      </c>
      <c r="K162" s="35">
        <f>COUNTIFS($B:$B,B161,K:K,"○")</f>
        <v>0</v>
      </c>
      <c r="L162" s="35"/>
      <c r="M162" s="35"/>
      <c r="N162" s="36" t="str">
        <f>IF(K162=0,"",IF(COUNTIF(B:B,P162)=K162,"","この項番で見積単価（税別）が入力されていない品目があります"))</f>
        <v/>
      </c>
      <c r="O162" s="37">
        <f t="shared" si="149"/>
        <v>0</v>
      </c>
      <c r="P162" s="38">
        <f>B161</f>
        <v>29</v>
      </c>
      <c r="Q162" s="38" t="s">
        <v>16</v>
      </c>
    </row>
    <row r="163" spans="1:17" ht="14.25" customHeight="1" x14ac:dyDescent="0.15">
      <c r="A163" s="46">
        <v>131</v>
      </c>
      <c r="B163" s="46">
        <v>30</v>
      </c>
      <c r="C163" s="46" t="s">
        <v>317</v>
      </c>
      <c r="D163" s="46" t="s">
        <v>318</v>
      </c>
      <c r="E163" s="47" t="s">
        <v>319</v>
      </c>
      <c r="F163" s="46">
        <v>1</v>
      </c>
      <c r="G163" s="48" t="s">
        <v>23</v>
      </c>
      <c r="H163" s="13">
        <v>40</v>
      </c>
      <c r="I163" s="14"/>
      <c r="J163" s="43">
        <f>H163*I163</f>
        <v>0</v>
      </c>
      <c r="K163" s="44" t="str">
        <f>IF(I163="","×","○")</f>
        <v>×</v>
      </c>
      <c r="L163" s="44" t="str">
        <f>IF(I163&gt;=1,"○","×")</f>
        <v>×</v>
      </c>
      <c r="M163" s="44" t="str">
        <f>IF(ISNUMBER(I163),IF(INT(I163)=I163,"○","×"),"×")</f>
        <v>×</v>
      </c>
      <c r="N163" s="45" t="str">
        <f>IF(K163="○",IF(OR(L163="×",M163="×"),"←見積単価（税別）欄には、1以上の整数を入力してください",""),"")</f>
        <v/>
      </c>
      <c r="O163" s="37">
        <f t="shared" ref="O163" si="151">IF(N163="",0,1)</f>
        <v>0</v>
      </c>
      <c r="P163" s="38">
        <f>B163</f>
        <v>30</v>
      </c>
    </row>
    <row r="164" spans="1:17" ht="14.25" customHeight="1" x14ac:dyDescent="0.15">
      <c r="A164" s="46">
        <v>132</v>
      </c>
      <c r="B164" s="46">
        <v>30</v>
      </c>
      <c r="C164" s="46" t="s">
        <v>317</v>
      </c>
      <c r="D164" s="46" t="s">
        <v>320</v>
      </c>
      <c r="E164" s="47" t="s">
        <v>321</v>
      </c>
      <c r="F164" s="46">
        <v>1</v>
      </c>
      <c r="G164" s="48" t="s">
        <v>23</v>
      </c>
      <c r="H164" s="13">
        <v>40</v>
      </c>
      <c r="I164" s="14"/>
      <c r="J164" s="43">
        <f>H164*I164</f>
        <v>0</v>
      </c>
      <c r="K164" s="44" t="str">
        <f>IF(I164="","×","○")</f>
        <v>×</v>
      </c>
      <c r="L164" s="44" t="str">
        <f>IF(I164&gt;=1,"○","×")</f>
        <v>×</v>
      </c>
      <c r="M164" s="44" t="str">
        <f>IF(ISNUMBER(I164),IF(INT(I164)=I164,"○","×"),"×")</f>
        <v>×</v>
      </c>
      <c r="N164" s="45" t="str">
        <f>IF(K164="○",IF(OR(L164="×",M164="×"),"←見積単価（税別）欄には、1以上の整数を入力してください",""),"")</f>
        <v/>
      </c>
      <c r="O164" s="37">
        <f t="shared" ref="O164" si="152">IF(N164="",0,1)</f>
        <v>0</v>
      </c>
      <c r="P164" s="38">
        <f>B164</f>
        <v>30</v>
      </c>
    </row>
    <row r="165" spans="1:17" ht="14.25" customHeight="1" x14ac:dyDescent="0.15">
      <c r="A165" s="46">
        <v>133</v>
      </c>
      <c r="B165" s="46">
        <v>30</v>
      </c>
      <c r="C165" s="46" t="s">
        <v>317</v>
      </c>
      <c r="D165" s="46" t="s">
        <v>322</v>
      </c>
      <c r="E165" s="47" t="s">
        <v>323</v>
      </c>
      <c r="F165" s="46">
        <v>1</v>
      </c>
      <c r="G165" s="48" t="s">
        <v>23</v>
      </c>
      <c r="H165" s="13">
        <v>40</v>
      </c>
      <c r="I165" s="14"/>
      <c r="J165" s="43">
        <f>H165*I165</f>
        <v>0</v>
      </c>
      <c r="K165" s="44" t="str">
        <f>IF(I165="","×","○")</f>
        <v>×</v>
      </c>
      <c r="L165" s="44" t="str">
        <f>IF(I165&gt;=1,"○","×")</f>
        <v>×</v>
      </c>
      <c r="M165" s="44" t="str">
        <f>IF(ISNUMBER(I165),IF(INT(I165)=I165,"○","×"),"×")</f>
        <v>×</v>
      </c>
      <c r="N165" s="45" t="str">
        <f>IF(K165="○",IF(OR(L165="×",M165="×"),"←見積単価（税別）欄には、1以上の整数を入力してください",""),"")</f>
        <v/>
      </c>
      <c r="O165" s="37">
        <f t="shared" si="77"/>
        <v>0</v>
      </c>
      <c r="P165" s="38">
        <f>B165</f>
        <v>30</v>
      </c>
    </row>
    <row r="166" spans="1:17" ht="14.25" customHeight="1" x14ac:dyDescent="0.15">
      <c r="A166" s="49"/>
      <c r="B166" s="49"/>
      <c r="C166" s="50"/>
      <c r="D166" s="49"/>
      <c r="E166" s="51"/>
      <c r="F166" s="49"/>
      <c r="G166" s="50"/>
      <c r="H166" s="15"/>
      <c r="I166" s="52" t="str">
        <f>CONCATENATE("札番",B165," 計")</f>
        <v>札番30 計</v>
      </c>
      <c r="J166" s="53">
        <f>SUMIF(B:B,B165,J:J)</f>
        <v>0</v>
      </c>
      <c r="K166" s="35">
        <f>COUNTIFS($B:$B,B165,K:K,"○")</f>
        <v>0</v>
      </c>
      <c r="L166" s="35"/>
      <c r="M166" s="35"/>
      <c r="N166" s="36" t="str">
        <f>IF(K166=0,"",IF(COUNTIF(B:B,P166)=K166,"","この項番で見積単価（税別）が入力されていない品目があります"))</f>
        <v/>
      </c>
      <c r="O166" s="37">
        <f t="shared" si="77"/>
        <v>0</v>
      </c>
      <c r="P166" s="38">
        <f>B165</f>
        <v>30</v>
      </c>
      <c r="Q166" s="38" t="s">
        <v>16</v>
      </c>
    </row>
    <row r="167" spans="1:17" ht="14.25" customHeight="1" x14ac:dyDescent="0.15">
      <c r="A167" s="46">
        <v>134</v>
      </c>
      <c r="B167" s="46">
        <v>31</v>
      </c>
      <c r="C167" s="46" t="s">
        <v>324</v>
      </c>
      <c r="D167" s="46" t="s">
        <v>325</v>
      </c>
      <c r="E167" s="47" t="s">
        <v>326</v>
      </c>
      <c r="F167" s="46">
        <v>1</v>
      </c>
      <c r="G167" s="48" t="s">
        <v>23</v>
      </c>
      <c r="H167" s="13">
        <v>15</v>
      </c>
      <c r="I167" s="14"/>
      <c r="J167" s="43">
        <f>H167*I167</f>
        <v>0</v>
      </c>
      <c r="K167" s="44" t="str">
        <f>IF(I167="","×","○")</f>
        <v>×</v>
      </c>
      <c r="L167" s="44" t="str">
        <f>IF(I167&gt;=1,"○","×")</f>
        <v>×</v>
      </c>
      <c r="M167" s="44" t="str">
        <f>IF(ISNUMBER(I167),IF(INT(I167)=I167,"○","×"),"×")</f>
        <v>×</v>
      </c>
      <c r="N167" s="45" t="str">
        <f>IF(K167="○",IF(OR(L167="×",M167="×"),"←見積単価（税別）欄には、1以上の整数を入力してください",""),"")</f>
        <v/>
      </c>
      <c r="O167" s="37">
        <f t="shared" si="77"/>
        <v>0</v>
      </c>
      <c r="P167" s="38">
        <f>B167</f>
        <v>31</v>
      </c>
    </row>
    <row r="168" spans="1:17" ht="14.25" customHeight="1" x14ac:dyDescent="0.15">
      <c r="A168" s="49"/>
      <c r="B168" s="49"/>
      <c r="C168" s="50"/>
      <c r="D168" s="49"/>
      <c r="E168" s="51"/>
      <c r="F168" s="49"/>
      <c r="G168" s="50"/>
      <c r="H168" s="15"/>
      <c r="I168" s="52" t="str">
        <f>CONCATENATE("札番",B167," 計")</f>
        <v>札番31 計</v>
      </c>
      <c r="J168" s="53">
        <f>SUMIF(B:B,B167,J:J)</f>
        <v>0</v>
      </c>
      <c r="K168" s="35">
        <f>COUNTIFS($B:$B,B167,K:K,"○")</f>
        <v>0</v>
      </c>
      <c r="L168" s="35"/>
      <c r="M168" s="35"/>
      <c r="N168" s="36" t="str">
        <f>IF(K168=0,"",IF(COUNTIF(B:B,P168)=K168,"","この項番で見積単価（税別）が入力されていない品目があります"))</f>
        <v/>
      </c>
      <c r="O168" s="37">
        <f t="shared" si="77"/>
        <v>0</v>
      </c>
      <c r="P168" s="38">
        <f>B167</f>
        <v>31</v>
      </c>
      <c r="Q168" s="38" t="s">
        <v>16</v>
      </c>
    </row>
  </sheetData>
  <phoneticPr fontId="2"/>
  <dataValidations count="2">
    <dataValidation imeMode="disabled" operator="greaterThanOrEqual" allowBlank="1" showErrorMessage="1" errorTitle="エラー" error="1包装当たりの単価を「1円以上の整数」で入力してください。" sqref="I13 I39 I62 I47 I53 I41 I77 I80 I59 I166 I168 I84:I90 I56 I92:I162" xr:uid="{48FBB23C-EED8-4AA6-8A98-37EDC52EEB2C}"/>
    <dataValidation type="whole" imeMode="disabled" operator="greaterThanOrEqual" allowBlank="1" showErrorMessage="1" errorTitle="エラー" error="1包装単位当たりの単価を「1円以上の整数」で入力してください。" sqref="I40 I42:I46 I54:I55 I57:I58 I60:I61 I48:I52 I78:I79 I81:I83 I91 I85:I89 I167 I93 I95 I105:I113 I63:I76 I122 I124:I127 I129:I132 I134:I136 I138:I140 I144 I142 I146 I115:I116 I14:I38 I4:I12 I97:I103 I118:I120 I148:I158 I160:I161 I163:I165" xr:uid="{6903603A-161F-447E-B628-AFA6EF60D3F6}">
      <formula1>1</formula1>
    </dataValidation>
  </dataValidations>
  <pageMargins left="0.7" right="0.7" top="0.75" bottom="0.75" header="0.3" footer="0.3"/>
  <pageSetup paperSize="9" scale="51" orientation="portrait" r:id="rId1"/>
  <rowBreaks count="1" manualBreakCount="1">
    <brk id="104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入札書</vt:lpstr>
      <vt:lpstr>入札内訳</vt:lpstr>
      <vt:lpstr>明細書</vt:lpstr>
      <vt:lpstr>入札書!Print_Area</vt:lpstr>
      <vt:lpstr>明細書!Print_Area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矢島 史康</dc:creator>
  <cp:lastModifiedBy>近藤 麻美</cp:lastModifiedBy>
  <cp:lastPrinted>2025-03-11T02:39:57Z</cp:lastPrinted>
  <dcterms:created xsi:type="dcterms:W3CDTF">2023-11-10T01:12:50Z</dcterms:created>
  <dcterms:modified xsi:type="dcterms:W3CDTF">2025-03-11T02:42:01Z</dcterms:modified>
</cp:coreProperties>
</file>