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48.1.200\13_医事・契約・訟務担当\R5\02_契約\04_医薬品調達\050_医薬品調達　契約・入札\R6上追加２回目\12_入札公告\R6.3.13時点\"/>
    </mc:Choice>
  </mc:AlternateContent>
  <xr:revisionPtr revIDLastSave="0" documentId="13_ncr:101_{F3EFC32A-D3DC-4630-B8A2-5CA2D9F726BC}" xr6:coauthVersionLast="47" xr6:coauthVersionMax="47" xr10:uidLastSave="{00000000-0000-0000-0000-000000000000}"/>
  <bookViews>
    <workbookView xWindow="-120" yWindow="-120" windowWidth="20730" windowHeight="11040" xr2:uid="{9C9F0E4E-F983-4EC0-A44A-4AE9C44FECDE}"/>
  </bookViews>
  <sheets>
    <sheet name="入札書" sheetId="14" r:id="rId1"/>
    <sheet name="入札内訳（メーカー群）" sheetId="15" r:id="rId2"/>
    <sheet name="入札内訳（単独品目）" sheetId="16" r:id="rId3"/>
    <sheet name="明細書" sheetId="13" r:id="rId4"/>
  </sheets>
  <definedNames>
    <definedName name="_1_080620">#REF!</definedName>
    <definedName name="_AI410026">#REF!</definedName>
    <definedName name="_xlnm._FilterDatabase" localSheetId="3" hidden="1">明細書!$A$3:$AH$179</definedName>
    <definedName name="Data_Table">#REF!</definedName>
    <definedName name="Head_Table">#REF!</definedName>
    <definedName name="JAN別薬価見積逆ザヤ価格">#REF!</definedName>
    <definedName name="_xlnm.Print_Area" localSheetId="3">明細書!$A$1:$Z$179</definedName>
    <definedName name="_xlnm.Print_Titles" localSheetId="1">'入札内訳（メーカー群）'!$2:$2</definedName>
    <definedName name="_xlnm.Print_Titles" localSheetId="2">'入札内訳（単独品目）'!$2:$2</definedName>
    <definedName name="_xlnm.Print_Titles" localSheetId="3">明細書!$3:$3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3" i="13" l="1"/>
  <c r="U83" i="13"/>
  <c r="AB79" i="13"/>
  <c r="U79" i="13"/>
  <c r="AB76" i="13"/>
  <c r="U76" i="13"/>
  <c r="AB73" i="13"/>
  <c r="U73" i="13"/>
  <c r="AB70" i="13"/>
  <c r="U70" i="13"/>
  <c r="AB66" i="13"/>
  <c r="U66" i="13"/>
  <c r="AB63" i="13"/>
  <c r="U63" i="13"/>
  <c r="AB58" i="13"/>
  <c r="U58" i="13"/>
  <c r="AB54" i="13"/>
  <c r="U54" i="13"/>
  <c r="AB49" i="13"/>
  <c r="U49" i="13"/>
  <c r="AB46" i="13"/>
  <c r="U46" i="13"/>
  <c r="AB43" i="13"/>
  <c r="U43" i="13"/>
  <c r="AB38" i="13"/>
  <c r="U38" i="13"/>
  <c r="AB34" i="13"/>
  <c r="U34" i="13"/>
  <c r="AB31" i="13"/>
  <c r="U31" i="13"/>
  <c r="AB28" i="13"/>
  <c r="U28" i="13"/>
  <c r="AB24" i="13"/>
  <c r="U24" i="13"/>
  <c r="AB21" i="13"/>
  <c r="U21" i="13"/>
  <c r="AB18" i="13"/>
  <c r="U18" i="13"/>
  <c r="AB15" i="13"/>
  <c r="U15" i="13"/>
  <c r="AB11" i="13"/>
  <c r="U11" i="13"/>
  <c r="V9" i="13"/>
  <c r="W9" i="13"/>
  <c r="Z9" i="13" s="1"/>
  <c r="AA9" i="13" s="1"/>
  <c r="X9" i="13"/>
  <c r="Y9" i="13"/>
  <c r="AB9" i="13"/>
  <c r="V10" i="13"/>
  <c r="W10" i="13"/>
  <c r="Z10" i="13" s="1"/>
  <c r="AA10" i="13" s="1"/>
  <c r="X10" i="13"/>
  <c r="Y10" i="13"/>
  <c r="AB10" i="13"/>
  <c r="V12" i="13"/>
  <c r="W12" i="13"/>
  <c r="Z12" i="13" s="1"/>
  <c r="AA12" i="13" s="1"/>
  <c r="X12" i="13"/>
  <c r="Y12" i="13"/>
  <c r="AB12" i="13"/>
  <c r="V13" i="13"/>
  <c r="W13" i="13"/>
  <c r="Z13" i="13" s="1"/>
  <c r="AA13" i="13" s="1"/>
  <c r="X13" i="13"/>
  <c r="Y13" i="13"/>
  <c r="AB13" i="13"/>
  <c r="V14" i="13"/>
  <c r="W14" i="13"/>
  <c r="Z14" i="13" s="1"/>
  <c r="AA14" i="13" s="1"/>
  <c r="X14" i="13"/>
  <c r="Y14" i="13"/>
  <c r="AB14" i="13"/>
  <c r="V16" i="13"/>
  <c r="W16" i="13"/>
  <c r="Z16" i="13" s="1"/>
  <c r="AA16" i="13" s="1"/>
  <c r="X16" i="13"/>
  <c r="Y16" i="13"/>
  <c r="AB16" i="13"/>
  <c r="V17" i="13"/>
  <c r="W17" i="13"/>
  <c r="Z17" i="13" s="1"/>
  <c r="AA17" i="13" s="1"/>
  <c r="X17" i="13"/>
  <c r="Y17" i="13"/>
  <c r="AB17" i="13"/>
  <c r="V19" i="13"/>
  <c r="W19" i="13"/>
  <c r="Z19" i="13" s="1"/>
  <c r="AA19" i="13" s="1"/>
  <c r="X19" i="13"/>
  <c r="Y19" i="13"/>
  <c r="AB19" i="13"/>
  <c r="V20" i="13"/>
  <c r="W20" i="13"/>
  <c r="Z20" i="13" s="1"/>
  <c r="AA20" i="13" s="1"/>
  <c r="X20" i="13"/>
  <c r="Y20" i="13"/>
  <c r="AB20" i="13"/>
  <c r="V22" i="13"/>
  <c r="W22" i="13"/>
  <c r="Z22" i="13" s="1"/>
  <c r="AA22" i="13" s="1"/>
  <c r="X22" i="13"/>
  <c r="Y22" i="13"/>
  <c r="AB22" i="13"/>
  <c r="V23" i="13"/>
  <c r="W23" i="13"/>
  <c r="Z23" i="13" s="1"/>
  <c r="AA23" i="13" s="1"/>
  <c r="X23" i="13"/>
  <c r="Y23" i="13"/>
  <c r="AB23" i="13"/>
  <c r="V25" i="13"/>
  <c r="W25" i="13"/>
  <c r="Z25" i="13" s="1"/>
  <c r="AA25" i="13" s="1"/>
  <c r="X25" i="13"/>
  <c r="Y25" i="13"/>
  <c r="AB25" i="13"/>
  <c r="V26" i="13"/>
  <c r="W26" i="13"/>
  <c r="Z26" i="13" s="1"/>
  <c r="AA26" i="13" s="1"/>
  <c r="X26" i="13"/>
  <c r="Y26" i="13"/>
  <c r="AB26" i="13"/>
  <c r="V27" i="13"/>
  <c r="W27" i="13"/>
  <c r="Z27" i="13" s="1"/>
  <c r="AA27" i="13" s="1"/>
  <c r="X27" i="13"/>
  <c r="Y27" i="13"/>
  <c r="AB27" i="13"/>
  <c r="V29" i="13"/>
  <c r="W29" i="13"/>
  <c r="Z29" i="13" s="1"/>
  <c r="AA29" i="13" s="1"/>
  <c r="X29" i="13"/>
  <c r="Y29" i="13"/>
  <c r="AB29" i="13"/>
  <c r="V30" i="13"/>
  <c r="W30" i="13"/>
  <c r="Z30" i="13" s="1"/>
  <c r="AA30" i="13" s="1"/>
  <c r="X30" i="13"/>
  <c r="Y30" i="13"/>
  <c r="AB30" i="13"/>
  <c r="V32" i="13"/>
  <c r="W32" i="13"/>
  <c r="Z32" i="13" s="1"/>
  <c r="AA32" i="13" s="1"/>
  <c r="X32" i="13"/>
  <c r="Y32" i="13"/>
  <c r="AB32" i="13"/>
  <c r="V33" i="13"/>
  <c r="W33" i="13"/>
  <c r="Z33" i="13" s="1"/>
  <c r="AA33" i="13" s="1"/>
  <c r="X33" i="13"/>
  <c r="Y33" i="13"/>
  <c r="AB33" i="13"/>
  <c r="V35" i="13"/>
  <c r="W35" i="13"/>
  <c r="Z35" i="13" s="1"/>
  <c r="AA35" i="13" s="1"/>
  <c r="X35" i="13"/>
  <c r="Y35" i="13"/>
  <c r="AB35" i="13"/>
  <c r="V36" i="13"/>
  <c r="W36" i="13"/>
  <c r="Z36" i="13" s="1"/>
  <c r="AA36" i="13" s="1"/>
  <c r="X36" i="13"/>
  <c r="Y36" i="13"/>
  <c r="AB36" i="13"/>
  <c r="V37" i="13"/>
  <c r="W37" i="13"/>
  <c r="Z37" i="13" s="1"/>
  <c r="AA37" i="13" s="1"/>
  <c r="X37" i="13"/>
  <c r="Y37" i="13"/>
  <c r="AB37" i="13"/>
  <c r="V39" i="13"/>
  <c r="W39" i="13"/>
  <c r="Z39" i="13" s="1"/>
  <c r="AA39" i="13" s="1"/>
  <c r="X39" i="13"/>
  <c r="Y39" i="13"/>
  <c r="AB39" i="13"/>
  <c r="V40" i="13"/>
  <c r="W40" i="13"/>
  <c r="Z40" i="13" s="1"/>
  <c r="AA40" i="13" s="1"/>
  <c r="X40" i="13"/>
  <c r="Y40" i="13"/>
  <c r="AB40" i="13"/>
  <c r="V41" i="13"/>
  <c r="W41" i="13"/>
  <c r="Z41" i="13" s="1"/>
  <c r="AA41" i="13" s="1"/>
  <c r="X41" i="13"/>
  <c r="Y41" i="13"/>
  <c r="AB41" i="13"/>
  <c r="V42" i="13"/>
  <c r="W42" i="13"/>
  <c r="Z42" i="13" s="1"/>
  <c r="AA42" i="13" s="1"/>
  <c r="X42" i="13"/>
  <c r="Y42" i="13"/>
  <c r="AB42" i="13"/>
  <c r="V44" i="13"/>
  <c r="W44" i="13"/>
  <c r="Z44" i="13" s="1"/>
  <c r="AA44" i="13" s="1"/>
  <c r="X44" i="13"/>
  <c r="Y44" i="13"/>
  <c r="AB44" i="13"/>
  <c r="V45" i="13"/>
  <c r="W45" i="13"/>
  <c r="Z45" i="13" s="1"/>
  <c r="AA45" i="13" s="1"/>
  <c r="X45" i="13"/>
  <c r="Y45" i="13"/>
  <c r="AB45" i="13"/>
  <c r="V47" i="13"/>
  <c r="W47" i="13"/>
  <c r="Z47" i="13" s="1"/>
  <c r="AA47" i="13" s="1"/>
  <c r="X47" i="13"/>
  <c r="Y47" i="13"/>
  <c r="AB47" i="13"/>
  <c r="V48" i="13"/>
  <c r="W48" i="13"/>
  <c r="Z48" i="13" s="1"/>
  <c r="AA48" i="13" s="1"/>
  <c r="X48" i="13"/>
  <c r="Y48" i="13"/>
  <c r="AB48" i="13"/>
  <c r="V50" i="13"/>
  <c r="W50" i="13"/>
  <c r="Z50" i="13" s="1"/>
  <c r="AA50" i="13" s="1"/>
  <c r="X50" i="13"/>
  <c r="Y50" i="13"/>
  <c r="AB50" i="13"/>
  <c r="V51" i="13"/>
  <c r="W51" i="13"/>
  <c r="Z51" i="13" s="1"/>
  <c r="AA51" i="13" s="1"/>
  <c r="X51" i="13"/>
  <c r="Y51" i="13"/>
  <c r="AB51" i="13"/>
  <c r="V52" i="13"/>
  <c r="W52" i="13"/>
  <c r="Z52" i="13" s="1"/>
  <c r="AA52" i="13" s="1"/>
  <c r="X52" i="13"/>
  <c r="Y52" i="13"/>
  <c r="AB52" i="13"/>
  <c r="V53" i="13"/>
  <c r="W53" i="13"/>
  <c r="Z53" i="13" s="1"/>
  <c r="AA53" i="13" s="1"/>
  <c r="X53" i="13"/>
  <c r="Y53" i="13"/>
  <c r="AB53" i="13"/>
  <c r="V55" i="13"/>
  <c r="W55" i="13"/>
  <c r="Z55" i="13" s="1"/>
  <c r="AA55" i="13" s="1"/>
  <c r="X55" i="13"/>
  <c r="Y55" i="13"/>
  <c r="AB55" i="13"/>
  <c r="V56" i="13"/>
  <c r="W56" i="13"/>
  <c r="Z56" i="13" s="1"/>
  <c r="AA56" i="13" s="1"/>
  <c r="X56" i="13"/>
  <c r="Y56" i="13"/>
  <c r="AB56" i="13"/>
  <c r="V57" i="13"/>
  <c r="W57" i="13"/>
  <c r="Z57" i="13" s="1"/>
  <c r="AA57" i="13" s="1"/>
  <c r="X57" i="13"/>
  <c r="Y57" i="13"/>
  <c r="AB57" i="13"/>
  <c r="V59" i="13"/>
  <c r="W59" i="13"/>
  <c r="Z59" i="13" s="1"/>
  <c r="AA59" i="13" s="1"/>
  <c r="X59" i="13"/>
  <c r="Y59" i="13"/>
  <c r="AB59" i="13"/>
  <c r="V60" i="13"/>
  <c r="W60" i="13"/>
  <c r="Z60" i="13" s="1"/>
  <c r="AA60" i="13" s="1"/>
  <c r="X60" i="13"/>
  <c r="Y60" i="13"/>
  <c r="AB60" i="13"/>
  <c r="V61" i="13"/>
  <c r="W61" i="13"/>
  <c r="Z61" i="13" s="1"/>
  <c r="AA61" i="13" s="1"/>
  <c r="X61" i="13"/>
  <c r="Y61" i="13"/>
  <c r="AB61" i="13"/>
  <c r="V62" i="13"/>
  <c r="W62" i="13"/>
  <c r="Z62" i="13" s="1"/>
  <c r="AA62" i="13" s="1"/>
  <c r="X62" i="13"/>
  <c r="Y62" i="13"/>
  <c r="AB62" i="13"/>
  <c r="V64" i="13"/>
  <c r="W64" i="13"/>
  <c r="Z64" i="13" s="1"/>
  <c r="AA64" i="13" s="1"/>
  <c r="X64" i="13"/>
  <c r="Y64" i="13"/>
  <c r="AB64" i="13"/>
  <c r="V65" i="13"/>
  <c r="W65" i="13"/>
  <c r="Z65" i="13" s="1"/>
  <c r="AA65" i="13" s="1"/>
  <c r="X65" i="13"/>
  <c r="Y65" i="13"/>
  <c r="AB65" i="13"/>
  <c r="V67" i="13"/>
  <c r="W67" i="13"/>
  <c r="Z67" i="13" s="1"/>
  <c r="AA67" i="13" s="1"/>
  <c r="X67" i="13"/>
  <c r="Y67" i="13"/>
  <c r="AB67" i="13"/>
  <c r="V68" i="13"/>
  <c r="W68" i="13"/>
  <c r="Z68" i="13" s="1"/>
  <c r="AA68" i="13" s="1"/>
  <c r="X68" i="13"/>
  <c r="Y68" i="13"/>
  <c r="AB68" i="13"/>
  <c r="V69" i="13"/>
  <c r="W69" i="13"/>
  <c r="Z69" i="13" s="1"/>
  <c r="AA69" i="13" s="1"/>
  <c r="X69" i="13"/>
  <c r="Y69" i="13"/>
  <c r="AB69" i="13"/>
  <c r="V71" i="13"/>
  <c r="W71" i="13"/>
  <c r="Z71" i="13" s="1"/>
  <c r="AA71" i="13" s="1"/>
  <c r="X71" i="13"/>
  <c r="Y71" i="13"/>
  <c r="AB71" i="13"/>
  <c r="V72" i="13"/>
  <c r="W72" i="13"/>
  <c r="Z72" i="13" s="1"/>
  <c r="AA72" i="13" s="1"/>
  <c r="X72" i="13"/>
  <c r="Y72" i="13"/>
  <c r="AB72" i="13"/>
  <c r="V74" i="13"/>
  <c r="W74" i="13"/>
  <c r="Z74" i="13" s="1"/>
  <c r="AA74" i="13" s="1"/>
  <c r="X74" i="13"/>
  <c r="Y74" i="13"/>
  <c r="AB74" i="13"/>
  <c r="V75" i="13"/>
  <c r="W75" i="13"/>
  <c r="Z75" i="13" s="1"/>
  <c r="AA75" i="13" s="1"/>
  <c r="X75" i="13"/>
  <c r="Y75" i="13"/>
  <c r="AB75" i="13"/>
  <c r="V77" i="13"/>
  <c r="V79" i="13" s="1"/>
  <c r="W77" i="13"/>
  <c r="Z77" i="13" s="1"/>
  <c r="AA77" i="13" s="1"/>
  <c r="X77" i="13"/>
  <c r="Y77" i="13"/>
  <c r="AB77" i="13"/>
  <c r="V78" i="13"/>
  <c r="W78" i="13"/>
  <c r="Z78" i="13" s="1"/>
  <c r="AA78" i="13" s="1"/>
  <c r="X78" i="13"/>
  <c r="Y78" i="13"/>
  <c r="AB78" i="13"/>
  <c r="V80" i="13"/>
  <c r="W80" i="13"/>
  <c r="Z80" i="13" s="1"/>
  <c r="AA80" i="13" s="1"/>
  <c r="X80" i="13"/>
  <c r="X83" i="13" s="1"/>
  <c r="Y80" i="13"/>
  <c r="AB80" i="13"/>
  <c r="V81" i="13"/>
  <c r="W81" i="13"/>
  <c r="Z81" i="13" s="1"/>
  <c r="AA81" i="13" s="1"/>
  <c r="X81" i="13"/>
  <c r="Y81" i="13"/>
  <c r="AB81" i="13"/>
  <c r="V82" i="13"/>
  <c r="W82" i="13"/>
  <c r="Z82" i="13" s="1"/>
  <c r="AA82" i="13" s="1"/>
  <c r="X82" i="13"/>
  <c r="Y82" i="13"/>
  <c r="AB82" i="13"/>
  <c r="V84" i="13"/>
  <c r="W84" i="13"/>
  <c r="Z84" i="13" s="1"/>
  <c r="AA84" i="13" s="1"/>
  <c r="X84" i="13"/>
  <c r="Y84" i="13"/>
  <c r="AB84" i="13"/>
  <c r="V85" i="13"/>
  <c r="W85" i="13"/>
  <c r="Z85" i="13" s="1"/>
  <c r="AA85" i="13" s="1"/>
  <c r="X85" i="13"/>
  <c r="Y85" i="13"/>
  <c r="AB85" i="13"/>
  <c r="V86" i="13"/>
  <c r="W86" i="13"/>
  <c r="Z86" i="13" s="1"/>
  <c r="AA86" i="13" s="1"/>
  <c r="X86" i="13"/>
  <c r="Y86" i="13"/>
  <c r="AB86" i="13"/>
  <c r="V87" i="13"/>
  <c r="W87" i="13"/>
  <c r="Z87" i="13" s="1"/>
  <c r="AA87" i="13" s="1"/>
  <c r="X87" i="13"/>
  <c r="Y87" i="13"/>
  <c r="AB87" i="13"/>
  <c r="V88" i="13"/>
  <c r="W88" i="13"/>
  <c r="Z88" i="13" s="1"/>
  <c r="AA88" i="13" s="1"/>
  <c r="X88" i="13"/>
  <c r="Y88" i="13"/>
  <c r="AB88" i="13"/>
  <c r="V89" i="13"/>
  <c r="W89" i="13"/>
  <c r="Z89" i="13" s="1"/>
  <c r="AA89" i="13" s="1"/>
  <c r="X89" i="13"/>
  <c r="Y89" i="13"/>
  <c r="AB89" i="13"/>
  <c r="V90" i="13"/>
  <c r="W90" i="13"/>
  <c r="Z90" i="13" s="1"/>
  <c r="AA90" i="13" s="1"/>
  <c r="X90" i="13"/>
  <c r="Y90" i="13"/>
  <c r="AB90" i="13"/>
  <c r="V91" i="13"/>
  <c r="W91" i="13"/>
  <c r="Z91" i="13" s="1"/>
  <c r="AA91" i="13" s="1"/>
  <c r="X91" i="13"/>
  <c r="Y91" i="13"/>
  <c r="AB91" i="13"/>
  <c r="V92" i="13"/>
  <c r="W92" i="13"/>
  <c r="Z92" i="13" s="1"/>
  <c r="AA92" i="13" s="1"/>
  <c r="X92" i="13"/>
  <c r="Y92" i="13"/>
  <c r="AB92" i="13"/>
  <c r="V93" i="13"/>
  <c r="W93" i="13"/>
  <c r="Z93" i="13" s="1"/>
  <c r="AA93" i="13" s="1"/>
  <c r="X93" i="13"/>
  <c r="Y93" i="13"/>
  <c r="AB93" i="13"/>
  <c r="V94" i="13"/>
  <c r="W94" i="13"/>
  <c r="Z94" i="13" s="1"/>
  <c r="AA94" i="13" s="1"/>
  <c r="X94" i="13"/>
  <c r="Y94" i="13"/>
  <c r="AB94" i="13"/>
  <c r="V95" i="13"/>
  <c r="W95" i="13"/>
  <c r="Z95" i="13" s="1"/>
  <c r="AA95" i="13" s="1"/>
  <c r="X95" i="13"/>
  <c r="Y95" i="13"/>
  <c r="AB95" i="13"/>
  <c r="V96" i="13"/>
  <c r="W96" i="13"/>
  <c r="Z96" i="13" s="1"/>
  <c r="AA96" i="13" s="1"/>
  <c r="X96" i="13"/>
  <c r="Y96" i="13"/>
  <c r="AB96" i="13"/>
  <c r="V97" i="13"/>
  <c r="W97" i="13"/>
  <c r="Z97" i="13" s="1"/>
  <c r="AA97" i="13" s="1"/>
  <c r="X97" i="13"/>
  <c r="Y97" i="13"/>
  <c r="AB97" i="13"/>
  <c r="V98" i="13"/>
  <c r="W98" i="13"/>
  <c r="Z98" i="13" s="1"/>
  <c r="AA98" i="13" s="1"/>
  <c r="X98" i="13"/>
  <c r="Y98" i="13"/>
  <c r="AB98" i="13"/>
  <c r="V99" i="13"/>
  <c r="W99" i="13"/>
  <c r="Z99" i="13" s="1"/>
  <c r="AA99" i="13" s="1"/>
  <c r="X99" i="13"/>
  <c r="Y99" i="13"/>
  <c r="AB99" i="13"/>
  <c r="V100" i="13"/>
  <c r="W100" i="13"/>
  <c r="Z100" i="13" s="1"/>
  <c r="AA100" i="13" s="1"/>
  <c r="X100" i="13"/>
  <c r="Y100" i="13"/>
  <c r="AB100" i="13"/>
  <c r="V101" i="13"/>
  <c r="W101" i="13"/>
  <c r="Z101" i="13" s="1"/>
  <c r="AA101" i="13" s="1"/>
  <c r="X101" i="13"/>
  <c r="Y101" i="13"/>
  <c r="AB101" i="13"/>
  <c r="V102" i="13"/>
  <c r="W102" i="13"/>
  <c r="Z102" i="13" s="1"/>
  <c r="AA102" i="13" s="1"/>
  <c r="X102" i="13"/>
  <c r="Y102" i="13"/>
  <c r="AB102" i="13"/>
  <c r="V103" i="13"/>
  <c r="W103" i="13"/>
  <c r="Z103" i="13" s="1"/>
  <c r="AA103" i="13" s="1"/>
  <c r="X103" i="13"/>
  <c r="Y103" i="13"/>
  <c r="AB103" i="13"/>
  <c r="V104" i="13"/>
  <c r="W104" i="13"/>
  <c r="Z104" i="13" s="1"/>
  <c r="AA104" i="13" s="1"/>
  <c r="X104" i="13"/>
  <c r="Y104" i="13"/>
  <c r="AB104" i="13"/>
  <c r="V105" i="13"/>
  <c r="W105" i="13"/>
  <c r="Z105" i="13" s="1"/>
  <c r="AA105" i="13" s="1"/>
  <c r="X105" i="13"/>
  <c r="Y105" i="13"/>
  <c r="AB105" i="13"/>
  <c r="V106" i="13"/>
  <c r="W106" i="13"/>
  <c r="Z106" i="13" s="1"/>
  <c r="AA106" i="13" s="1"/>
  <c r="X106" i="13"/>
  <c r="Y106" i="13"/>
  <c r="AB106" i="13"/>
  <c r="V107" i="13"/>
  <c r="W107" i="13"/>
  <c r="Z107" i="13" s="1"/>
  <c r="AA107" i="13" s="1"/>
  <c r="X107" i="13"/>
  <c r="Y107" i="13"/>
  <c r="AB107" i="13"/>
  <c r="V108" i="13"/>
  <c r="W108" i="13"/>
  <c r="Z108" i="13" s="1"/>
  <c r="AA108" i="13" s="1"/>
  <c r="X108" i="13"/>
  <c r="Y108" i="13"/>
  <c r="AB108" i="13"/>
  <c r="V109" i="13"/>
  <c r="W109" i="13"/>
  <c r="Z109" i="13" s="1"/>
  <c r="AA109" i="13" s="1"/>
  <c r="X109" i="13"/>
  <c r="Y109" i="13"/>
  <c r="AB109" i="13"/>
  <c r="V110" i="13"/>
  <c r="W110" i="13"/>
  <c r="Z110" i="13" s="1"/>
  <c r="AA110" i="13" s="1"/>
  <c r="X110" i="13"/>
  <c r="Y110" i="13"/>
  <c r="AB110" i="13"/>
  <c r="V111" i="13"/>
  <c r="W111" i="13"/>
  <c r="Z111" i="13" s="1"/>
  <c r="AA111" i="13" s="1"/>
  <c r="X111" i="13"/>
  <c r="Y111" i="13"/>
  <c r="AB111" i="13"/>
  <c r="V112" i="13"/>
  <c r="W112" i="13"/>
  <c r="Z112" i="13" s="1"/>
  <c r="AA112" i="13" s="1"/>
  <c r="X112" i="13"/>
  <c r="Y112" i="13"/>
  <c r="AB112" i="13"/>
  <c r="V113" i="13"/>
  <c r="W113" i="13"/>
  <c r="Z113" i="13" s="1"/>
  <c r="AA113" i="13" s="1"/>
  <c r="X113" i="13"/>
  <c r="Y113" i="13"/>
  <c r="AB113" i="13"/>
  <c r="V114" i="13"/>
  <c r="W114" i="13"/>
  <c r="Z114" i="13" s="1"/>
  <c r="AA114" i="13" s="1"/>
  <c r="X114" i="13"/>
  <c r="Y114" i="13"/>
  <c r="AB114" i="13"/>
  <c r="V115" i="13"/>
  <c r="W115" i="13"/>
  <c r="Z115" i="13" s="1"/>
  <c r="AA115" i="13" s="1"/>
  <c r="X115" i="13"/>
  <c r="Y115" i="13"/>
  <c r="AB115" i="13"/>
  <c r="V116" i="13"/>
  <c r="W116" i="13"/>
  <c r="Z116" i="13" s="1"/>
  <c r="AA116" i="13" s="1"/>
  <c r="X116" i="13"/>
  <c r="Y116" i="13"/>
  <c r="AB116" i="13"/>
  <c r="V117" i="13"/>
  <c r="W117" i="13"/>
  <c r="Z117" i="13" s="1"/>
  <c r="AA117" i="13" s="1"/>
  <c r="X117" i="13"/>
  <c r="Y117" i="13"/>
  <c r="AB117" i="13"/>
  <c r="V118" i="13"/>
  <c r="W118" i="13"/>
  <c r="Z118" i="13" s="1"/>
  <c r="AA118" i="13" s="1"/>
  <c r="X118" i="13"/>
  <c r="Y118" i="13"/>
  <c r="AB118" i="13"/>
  <c r="V119" i="13"/>
  <c r="W119" i="13"/>
  <c r="Z119" i="13" s="1"/>
  <c r="AA119" i="13" s="1"/>
  <c r="X119" i="13"/>
  <c r="Y119" i="13"/>
  <c r="AB119" i="13"/>
  <c r="V120" i="13"/>
  <c r="W120" i="13"/>
  <c r="Z120" i="13" s="1"/>
  <c r="AA120" i="13" s="1"/>
  <c r="X120" i="13"/>
  <c r="Y120" i="13"/>
  <c r="AB120" i="13"/>
  <c r="V121" i="13"/>
  <c r="W121" i="13"/>
  <c r="Z121" i="13" s="1"/>
  <c r="AA121" i="13" s="1"/>
  <c r="X121" i="13"/>
  <c r="Y121" i="13"/>
  <c r="AB121" i="13"/>
  <c r="V122" i="13"/>
  <c r="W122" i="13"/>
  <c r="Z122" i="13" s="1"/>
  <c r="AA122" i="13" s="1"/>
  <c r="X122" i="13"/>
  <c r="Y122" i="13"/>
  <c r="AB122" i="13"/>
  <c r="V123" i="13"/>
  <c r="W123" i="13"/>
  <c r="Z123" i="13" s="1"/>
  <c r="AA123" i="13" s="1"/>
  <c r="X123" i="13"/>
  <c r="Y123" i="13"/>
  <c r="AB123" i="13"/>
  <c r="V124" i="13"/>
  <c r="W124" i="13"/>
  <c r="Z124" i="13" s="1"/>
  <c r="AA124" i="13" s="1"/>
  <c r="X124" i="13"/>
  <c r="Y124" i="13"/>
  <c r="AB124" i="13"/>
  <c r="V125" i="13"/>
  <c r="W125" i="13"/>
  <c r="Z125" i="13" s="1"/>
  <c r="AA125" i="13" s="1"/>
  <c r="X125" i="13"/>
  <c r="Y125" i="13"/>
  <c r="AB125" i="13"/>
  <c r="V126" i="13"/>
  <c r="W126" i="13"/>
  <c r="Z126" i="13" s="1"/>
  <c r="AA126" i="13" s="1"/>
  <c r="X126" i="13"/>
  <c r="Y126" i="13"/>
  <c r="AB126" i="13"/>
  <c r="V127" i="13"/>
  <c r="W127" i="13"/>
  <c r="Z127" i="13" s="1"/>
  <c r="AA127" i="13" s="1"/>
  <c r="X127" i="13"/>
  <c r="Y127" i="13"/>
  <c r="AB127" i="13"/>
  <c r="V128" i="13"/>
  <c r="W128" i="13"/>
  <c r="Z128" i="13" s="1"/>
  <c r="AA128" i="13" s="1"/>
  <c r="X128" i="13"/>
  <c r="Y128" i="13"/>
  <c r="AB128" i="13"/>
  <c r="V129" i="13"/>
  <c r="W129" i="13"/>
  <c r="Z129" i="13" s="1"/>
  <c r="AA129" i="13" s="1"/>
  <c r="X129" i="13"/>
  <c r="Y129" i="13"/>
  <c r="AB129" i="13"/>
  <c r="V130" i="13"/>
  <c r="W130" i="13"/>
  <c r="Z130" i="13" s="1"/>
  <c r="AA130" i="13" s="1"/>
  <c r="X130" i="13"/>
  <c r="Y130" i="13"/>
  <c r="AB130" i="13"/>
  <c r="V131" i="13"/>
  <c r="W131" i="13"/>
  <c r="Z131" i="13" s="1"/>
  <c r="AA131" i="13" s="1"/>
  <c r="X131" i="13"/>
  <c r="Y131" i="13"/>
  <c r="AB131" i="13"/>
  <c r="V132" i="13"/>
  <c r="W132" i="13"/>
  <c r="Z132" i="13" s="1"/>
  <c r="AA132" i="13" s="1"/>
  <c r="X132" i="13"/>
  <c r="Y132" i="13"/>
  <c r="AB132" i="13"/>
  <c r="V133" i="13"/>
  <c r="W133" i="13"/>
  <c r="Z133" i="13" s="1"/>
  <c r="AA133" i="13" s="1"/>
  <c r="X133" i="13"/>
  <c r="Y133" i="13"/>
  <c r="AB133" i="13"/>
  <c r="V134" i="13"/>
  <c r="W134" i="13"/>
  <c r="Z134" i="13" s="1"/>
  <c r="AA134" i="13" s="1"/>
  <c r="X134" i="13"/>
  <c r="Y134" i="13"/>
  <c r="AB134" i="13"/>
  <c r="V135" i="13"/>
  <c r="W135" i="13"/>
  <c r="Z135" i="13" s="1"/>
  <c r="AA135" i="13" s="1"/>
  <c r="X135" i="13"/>
  <c r="Y135" i="13"/>
  <c r="AB135" i="13"/>
  <c r="V136" i="13"/>
  <c r="W136" i="13"/>
  <c r="Z136" i="13" s="1"/>
  <c r="AA136" i="13" s="1"/>
  <c r="X136" i="13"/>
  <c r="Y136" i="13"/>
  <c r="AB136" i="13"/>
  <c r="V137" i="13"/>
  <c r="W137" i="13"/>
  <c r="Z137" i="13" s="1"/>
  <c r="AA137" i="13" s="1"/>
  <c r="X137" i="13"/>
  <c r="Y137" i="13"/>
  <c r="AB137" i="13"/>
  <c r="V138" i="13"/>
  <c r="W138" i="13"/>
  <c r="Z138" i="13" s="1"/>
  <c r="AA138" i="13" s="1"/>
  <c r="X138" i="13"/>
  <c r="Y138" i="13"/>
  <c r="AB138" i="13"/>
  <c r="V139" i="13"/>
  <c r="W139" i="13"/>
  <c r="Z139" i="13" s="1"/>
  <c r="AA139" i="13" s="1"/>
  <c r="X139" i="13"/>
  <c r="Y139" i="13"/>
  <c r="AB139" i="13"/>
  <c r="V140" i="13"/>
  <c r="W140" i="13"/>
  <c r="Z140" i="13" s="1"/>
  <c r="AA140" i="13" s="1"/>
  <c r="X140" i="13"/>
  <c r="Y140" i="13"/>
  <c r="AB140" i="13"/>
  <c r="V141" i="13"/>
  <c r="W141" i="13"/>
  <c r="Z141" i="13" s="1"/>
  <c r="AA141" i="13" s="1"/>
  <c r="X141" i="13"/>
  <c r="Y141" i="13"/>
  <c r="AB141" i="13"/>
  <c r="V142" i="13"/>
  <c r="W142" i="13"/>
  <c r="Z142" i="13" s="1"/>
  <c r="AA142" i="13" s="1"/>
  <c r="X142" i="13"/>
  <c r="Y142" i="13"/>
  <c r="AB142" i="13"/>
  <c r="V143" i="13"/>
  <c r="W143" i="13"/>
  <c r="Z143" i="13" s="1"/>
  <c r="AA143" i="13" s="1"/>
  <c r="X143" i="13"/>
  <c r="Y143" i="13"/>
  <c r="AB143" i="13"/>
  <c r="V144" i="13"/>
  <c r="W144" i="13"/>
  <c r="Z144" i="13" s="1"/>
  <c r="AA144" i="13" s="1"/>
  <c r="X144" i="13"/>
  <c r="Y144" i="13"/>
  <c r="AB144" i="13"/>
  <c r="V145" i="13"/>
  <c r="W145" i="13"/>
  <c r="Z145" i="13" s="1"/>
  <c r="AA145" i="13" s="1"/>
  <c r="X145" i="13"/>
  <c r="Y145" i="13"/>
  <c r="AB145" i="13"/>
  <c r="V146" i="13"/>
  <c r="W146" i="13"/>
  <c r="Z146" i="13" s="1"/>
  <c r="AA146" i="13" s="1"/>
  <c r="X146" i="13"/>
  <c r="Y146" i="13"/>
  <c r="AB146" i="13"/>
  <c r="V147" i="13"/>
  <c r="W147" i="13"/>
  <c r="Z147" i="13" s="1"/>
  <c r="AA147" i="13" s="1"/>
  <c r="X147" i="13"/>
  <c r="Y147" i="13"/>
  <c r="AB147" i="13"/>
  <c r="V148" i="13"/>
  <c r="W148" i="13"/>
  <c r="Z148" i="13" s="1"/>
  <c r="AA148" i="13" s="1"/>
  <c r="X148" i="13"/>
  <c r="Y148" i="13"/>
  <c r="AB148" i="13"/>
  <c r="V149" i="13"/>
  <c r="W149" i="13"/>
  <c r="Z149" i="13" s="1"/>
  <c r="AA149" i="13" s="1"/>
  <c r="X149" i="13"/>
  <c r="Y149" i="13"/>
  <c r="AB149" i="13"/>
  <c r="V150" i="13"/>
  <c r="W150" i="13"/>
  <c r="Z150" i="13" s="1"/>
  <c r="AA150" i="13" s="1"/>
  <c r="X150" i="13"/>
  <c r="Y150" i="13"/>
  <c r="AB150" i="13"/>
  <c r="V151" i="13"/>
  <c r="W151" i="13"/>
  <c r="Z151" i="13" s="1"/>
  <c r="AA151" i="13" s="1"/>
  <c r="X151" i="13"/>
  <c r="Y151" i="13"/>
  <c r="AB151" i="13"/>
  <c r="V152" i="13"/>
  <c r="W152" i="13"/>
  <c r="Z152" i="13" s="1"/>
  <c r="AA152" i="13" s="1"/>
  <c r="X152" i="13"/>
  <c r="Y152" i="13"/>
  <c r="AB152" i="13"/>
  <c r="V153" i="13"/>
  <c r="D70" i="16" s="1"/>
  <c r="W153" i="13"/>
  <c r="Z153" i="13" s="1"/>
  <c r="AA153" i="13" s="1"/>
  <c r="X153" i="13"/>
  <c r="Y153" i="13"/>
  <c r="AB153" i="13"/>
  <c r="V154" i="13"/>
  <c r="D71" i="16" s="1"/>
  <c r="W154" i="13"/>
  <c r="Z154" i="13" s="1"/>
  <c r="AA154" i="13" s="1"/>
  <c r="X154" i="13"/>
  <c r="Y154" i="13"/>
  <c r="AB154" i="13"/>
  <c r="V155" i="13"/>
  <c r="D72" i="16" s="1"/>
  <c r="W155" i="13"/>
  <c r="Z155" i="13" s="1"/>
  <c r="AA155" i="13" s="1"/>
  <c r="X155" i="13"/>
  <c r="Y155" i="13"/>
  <c r="AB155" i="13"/>
  <c r="V156" i="13"/>
  <c r="D73" i="16" s="1"/>
  <c r="W156" i="13"/>
  <c r="Z156" i="13" s="1"/>
  <c r="AA156" i="13" s="1"/>
  <c r="X156" i="13"/>
  <c r="Y156" i="13"/>
  <c r="AB156" i="13"/>
  <c r="V157" i="13"/>
  <c r="D74" i="16" s="1"/>
  <c r="W157" i="13"/>
  <c r="Z157" i="13" s="1"/>
  <c r="AA157" i="13" s="1"/>
  <c r="X157" i="13"/>
  <c r="Y157" i="13"/>
  <c r="AB157" i="13"/>
  <c r="V158" i="13"/>
  <c r="D75" i="16" s="1"/>
  <c r="W158" i="13"/>
  <c r="Z158" i="13" s="1"/>
  <c r="AA158" i="13" s="1"/>
  <c r="X158" i="13"/>
  <c r="Y158" i="13"/>
  <c r="AB158" i="13"/>
  <c r="V159" i="13"/>
  <c r="D76" i="16" s="1"/>
  <c r="W159" i="13"/>
  <c r="Z159" i="13" s="1"/>
  <c r="AA159" i="13" s="1"/>
  <c r="X159" i="13"/>
  <c r="Y159" i="13"/>
  <c r="AB159" i="13"/>
  <c r="V160" i="13"/>
  <c r="D77" i="16" s="1"/>
  <c r="W160" i="13"/>
  <c r="Z160" i="13" s="1"/>
  <c r="AA160" i="13" s="1"/>
  <c r="X160" i="13"/>
  <c r="Y160" i="13"/>
  <c r="AB160" i="13"/>
  <c r="V161" i="13"/>
  <c r="D78" i="16" s="1"/>
  <c r="W161" i="13"/>
  <c r="Z161" i="13" s="1"/>
  <c r="AA161" i="13" s="1"/>
  <c r="X161" i="13"/>
  <c r="Y161" i="13"/>
  <c r="AB161" i="13"/>
  <c r="V162" i="13"/>
  <c r="D79" i="16" s="1"/>
  <c r="W162" i="13"/>
  <c r="Z162" i="13" s="1"/>
  <c r="AA162" i="13" s="1"/>
  <c r="X162" i="13"/>
  <c r="Y162" i="13"/>
  <c r="AB162" i="13"/>
  <c r="V163" i="13"/>
  <c r="D80" i="16" s="1"/>
  <c r="W163" i="13"/>
  <c r="Z163" i="13" s="1"/>
  <c r="AA163" i="13" s="1"/>
  <c r="X163" i="13"/>
  <c r="Y163" i="13"/>
  <c r="AB163" i="13"/>
  <c r="V164" i="13"/>
  <c r="D81" i="16" s="1"/>
  <c r="W164" i="13"/>
  <c r="Z164" i="13" s="1"/>
  <c r="AA164" i="13" s="1"/>
  <c r="X164" i="13"/>
  <c r="Y164" i="13"/>
  <c r="AB164" i="13"/>
  <c r="V165" i="13"/>
  <c r="D82" i="16" s="1"/>
  <c r="W165" i="13"/>
  <c r="Z165" i="13" s="1"/>
  <c r="AA165" i="13" s="1"/>
  <c r="X165" i="13"/>
  <c r="Y165" i="13"/>
  <c r="AB165" i="13"/>
  <c r="V166" i="13"/>
  <c r="D83" i="16" s="1"/>
  <c r="W166" i="13"/>
  <c r="Z166" i="13" s="1"/>
  <c r="AA166" i="13" s="1"/>
  <c r="X166" i="13"/>
  <c r="Y166" i="13"/>
  <c r="AB166" i="13"/>
  <c r="V167" i="13"/>
  <c r="D84" i="16" s="1"/>
  <c r="W167" i="13"/>
  <c r="Z167" i="13" s="1"/>
  <c r="AA167" i="13" s="1"/>
  <c r="X167" i="13"/>
  <c r="Y167" i="13"/>
  <c r="AB167" i="13"/>
  <c r="V168" i="13"/>
  <c r="D85" i="16" s="1"/>
  <c r="W168" i="13"/>
  <c r="Z168" i="13" s="1"/>
  <c r="AA168" i="13" s="1"/>
  <c r="X168" i="13"/>
  <c r="Y168" i="13"/>
  <c r="AB168" i="13"/>
  <c r="V169" i="13"/>
  <c r="D86" i="16" s="1"/>
  <c r="W169" i="13"/>
  <c r="Z169" i="13" s="1"/>
  <c r="AA169" i="13" s="1"/>
  <c r="X169" i="13"/>
  <c r="Y169" i="13"/>
  <c r="AB169" i="13"/>
  <c r="V170" i="13"/>
  <c r="D87" i="16" s="1"/>
  <c r="W170" i="13"/>
  <c r="Z170" i="13" s="1"/>
  <c r="AA170" i="13" s="1"/>
  <c r="X170" i="13"/>
  <c r="Y170" i="13"/>
  <c r="AB170" i="13"/>
  <c r="V171" i="13"/>
  <c r="D88" i="16" s="1"/>
  <c r="W171" i="13"/>
  <c r="Z171" i="13" s="1"/>
  <c r="AA171" i="13" s="1"/>
  <c r="X171" i="13"/>
  <c r="Y171" i="13"/>
  <c r="AB171" i="13"/>
  <c r="V172" i="13"/>
  <c r="D89" i="16" s="1"/>
  <c r="W172" i="13"/>
  <c r="Z172" i="13" s="1"/>
  <c r="AA172" i="13" s="1"/>
  <c r="X172" i="13"/>
  <c r="Y172" i="13"/>
  <c r="AB172" i="13"/>
  <c r="V173" i="13"/>
  <c r="D90" i="16" s="1"/>
  <c r="W173" i="13"/>
  <c r="Z173" i="13" s="1"/>
  <c r="AA173" i="13" s="1"/>
  <c r="X173" i="13"/>
  <c r="Y173" i="13"/>
  <c r="AB173" i="13"/>
  <c r="V174" i="13"/>
  <c r="D91" i="16" s="1"/>
  <c r="W174" i="13"/>
  <c r="Z174" i="13" s="1"/>
  <c r="AA174" i="13" s="1"/>
  <c r="X174" i="13"/>
  <c r="Y174" i="13"/>
  <c r="AB174" i="13"/>
  <c r="V175" i="13"/>
  <c r="D92" i="16" s="1"/>
  <c r="W175" i="13"/>
  <c r="Z175" i="13" s="1"/>
  <c r="AA175" i="13" s="1"/>
  <c r="X175" i="13"/>
  <c r="Y175" i="13"/>
  <c r="AB175" i="13"/>
  <c r="V176" i="13"/>
  <c r="D93" i="16" s="1"/>
  <c r="W176" i="13"/>
  <c r="Z176" i="13" s="1"/>
  <c r="AA176" i="13" s="1"/>
  <c r="X176" i="13"/>
  <c r="Y176" i="13"/>
  <c r="AB176" i="13"/>
  <c r="V177" i="13"/>
  <c r="D94" i="16" s="1"/>
  <c r="W177" i="13"/>
  <c r="Z177" i="13" s="1"/>
  <c r="AA177" i="13" s="1"/>
  <c r="X177" i="13"/>
  <c r="Y177" i="13"/>
  <c r="AB177" i="13"/>
  <c r="V178" i="13"/>
  <c r="D95" i="16" s="1"/>
  <c r="W178" i="13"/>
  <c r="Z178" i="13" s="1"/>
  <c r="AA178" i="13" s="1"/>
  <c r="X178" i="13"/>
  <c r="Y178" i="13"/>
  <c r="AB178" i="13"/>
  <c r="V179" i="13"/>
  <c r="D96" i="16" s="1"/>
  <c r="W179" i="13"/>
  <c r="Z179" i="13" s="1"/>
  <c r="AA179" i="13" s="1"/>
  <c r="X179" i="13"/>
  <c r="Y179" i="13"/>
  <c r="AB179" i="13"/>
  <c r="V4" i="13"/>
  <c r="V5" i="13"/>
  <c r="V6" i="13"/>
  <c r="V7" i="13"/>
  <c r="C98" i="16"/>
  <c r="B98" i="16"/>
  <c r="C97" i="16"/>
  <c r="B97" i="16"/>
  <c r="C96" i="16"/>
  <c r="B96" i="16"/>
  <c r="C95" i="16"/>
  <c r="B95" i="16"/>
  <c r="C94" i="16"/>
  <c r="B94" i="16"/>
  <c r="C93" i="16"/>
  <c r="B93" i="16"/>
  <c r="C92" i="16"/>
  <c r="B92" i="16"/>
  <c r="C91" i="16"/>
  <c r="B91" i="16"/>
  <c r="C90" i="16"/>
  <c r="B90" i="16"/>
  <c r="C89" i="16"/>
  <c r="B89" i="16"/>
  <c r="C88" i="16"/>
  <c r="B88" i="16"/>
  <c r="C87" i="16"/>
  <c r="B87" i="16"/>
  <c r="C86" i="16"/>
  <c r="B86" i="16"/>
  <c r="C85" i="16"/>
  <c r="B85" i="16"/>
  <c r="C84" i="16"/>
  <c r="B84" i="16"/>
  <c r="C83" i="16"/>
  <c r="B83" i="16"/>
  <c r="C82" i="16"/>
  <c r="B82" i="16"/>
  <c r="C81" i="16"/>
  <c r="B81" i="16"/>
  <c r="C80" i="16"/>
  <c r="B80" i="16"/>
  <c r="C79" i="16"/>
  <c r="B79" i="16"/>
  <c r="C78" i="16"/>
  <c r="B78" i="16"/>
  <c r="C77" i="16"/>
  <c r="B77" i="16"/>
  <c r="C76" i="16"/>
  <c r="B76" i="16"/>
  <c r="C75" i="16"/>
  <c r="B75" i="16"/>
  <c r="C74" i="16"/>
  <c r="B74" i="16"/>
  <c r="C73" i="16"/>
  <c r="B73" i="16"/>
  <c r="C72" i="16"/>
  <c r="B72" i="16"/>
  <c r="C71" i="16"/>
  <c r="B71" i="16"/>
  <c r="C70" i="16"/>
  <c r="B70" i="16"/>
  <c r="D98" i="16"/>
  <c r="D97" i="16"/>
  <c r="AB7" i="13"/>
  <c r="Y7" i="13"/>
  <c r="X7" i="13"/>
  <c r="W7" i="13"/>
  <c r="Z7" i="13" s="1"/>
  <c r="AB6" i="13"/>
  <c r="Y6" i="13"/>
  <c r="X6" i="13"/>
  <c r="W6" i="13"/>
  <c r="Z6" i="13" s="1"/>
  <c r="AB5" i="13"/>
  <c r="Y5" i="13"/>
  <c r="X5" i="13"/>
  <c r="W5" i="13"/>
  <c r="Z5" i="13" s="1"/>
  <c r="AB4" i="13"/>
  <c r="Y4" i="13"/>
  <c r="X4" i="13"/>
  <c r="W4" i="13"/>
  <c r="Z4" i="13" s="1"/>
  <c r="Y83" i="13" l="1"/>
  <c r="Y79" i="13"/>
  <c r="V66" i="13"/>
  <c r="Y46" i="13"/>
  <c r="Y34" i="13"/>
  <c r="Y18" i="13"/>
  <c r="V83" i="13"/>
  <c r="Y76" i="13"/>
  <c r="V31" i="13"/>
  <c r="Y73" i="13"/>
  <c r="W83" i="13"/>
  <c r="Z83" i="13" s="1"/>
  <c r="AA83" i="13" s="1"/>
  <c r="X79" i="13"/>
  <c r="V76" i="13"/>
  <c r="X76" i="13"/>
  <c r="W79" i="13"/>
  <c r="Z79" i="13" s="1"/>
  <c r="AA79" i="13" s="1"/>
  <c r="W76" i="13"/>
  <c r="Z76" i="13" s="1"/>
  <c r="AA76" i="13" s="1"/>
  <c r="V18" i="13"/>
  <c r="X66" i="13"/>
  <c r="Y49" i="13"/>
  <c r="V73" i="13"/>
  <c r="X70" i="13"/>
  <c r="X73" i="13"/>
  <c r="W73" i="13"/>
  <c r="Z73" i="13" s="1"/>
  <c r="AA73" i="13" s="1"/>
  <c r="V70" i="13"/>
  <c r="Y70" i="13"/>
  <c r="V63" i="13"/>
  <c r="Y54" i="13"/>
  <c r="W70" i="13"/>
  <c r="Z70" i="13" s="1"/>
  <c r="AA70" i="13" s="1"/>
  <c r="Y66" i="13"/>
  <c r="X15" i="13"/>
  <c r="Y63" i="13"/>
  <c r="X63" i="13"/>
  <c r="W66" i="13"/>
  <c r="Z66" i="13" s="1"/>
  <c r="AA66" i="13" s="1"/>
  <c r="W63" i="13"/>
  <c r="Z63" i="13" s="1"/>
  <c r="AA63" i="13" s="1"/>
  <c r="X58" i="13"/>
  <c r="Y58" i="13"/>
  <c r="V58" i="13"/>
  <c r="X54" i="13"/>
  <c r="W58" i="13"/>
  <c r="Z58" i="13" s="1"/>
  <c r="AA58" i="13" s="1"/>
  <c r="V54" i="13"/>
  <c r="X24" i="13"/>
  <c r="V46" i="13"/>
  <c r="W54" i="13"/>
  <c r="Z54" i="13" s="1"/>
  <c r="AA54" i="13" s="1"/>
  <c r="X49" i="13"/>
  <c r="V49" i="13"/>
  <c r="X46" i="13"/>
  <c r="W49" i="13"/>
  <c r="Z49" i="13" s="1"/>
  <c r="AA49" i="13" s="1"/>
  <c r="V38" i="13"/>
  <c r="X34" i="13"/>
  <c r="V21" i="13"/>
  <c r="X18" i="13"/>
  <c r="V43" i="13"/>
  <c r="W46" i="13"/>
  <c r="Z46" i="13" s="1"/>
  <c r="AA46" i="13" s="1"/>
  <c r="X11" i="13"/>
  <c r="Y24" i="13"/>
  <c r="Y43" i="13"/>
  <c r="V28" i="13"/>
  <c r="X21" i="13"/>
  <c r="X43" i="13"/>
  <c r="X38" i="13"/>
  <c r="W43" i="13"/>
  <c r="Z43" i="13" s="1"/>
  <c r="AA43" i="13" s="1"/>
  <c r="Y28" i="13"/>
  <c r="V34" i="13"/>
  <c r="X31" i="13"/>
  <c r="Y38" i="13"/>
  <c r="W38" i="13"/>
  <c r="Z38" i="13" s="1"/>
  <c r="AA38" i="13" s="1"/>
  <c r="W34" i="13"/>
  <c r="Z34" i="13" s="1"/>
  <c r="AA34" i="13" s="1"/>
  <c r="Y31" i="13"/>
  <c r="X28" i="13"/>
  <c r="W31" i="13"/>
  <c r="Z31" i="13" s="1"/>
  <c r="AA31" i="13" s="1"/>
  <c r="V24" i="13"/>
  <c r="W28" i="13"/>
  <c r="Z28" i="13" s="1"/>
  <c r="AA28" i="13" s="1"/>
  <c r="W24" i="13"/>
  <c r="Z24" i="13" s="1"/>
  <c r="AA24" i="13" s="1"/>
  <c r="Y21" i="13"/>
  <c r="W21" i="13"/>
  <c r="Z21" i="13" s="1"/>
  <c r="AA21" i="13" s="1"/>
  <c r="Y11" i="13"/>
  <c r="V15" i="13"/>
  <c r="W18" i="13"/>
  <c r="Z18" i="13" s="1"/>
  <c r="AA18" i="13" s="1"/>
  <c r="Y15" i="13"/>
  <c r="V11" i="13"/>
  <c r="W15" i="13"/>
  <c r="Z15" i="13" s="1"/>
  <c r="AA15" i="13" s="1"/>
  <c r="W11" i="13"/>
  <c r="Z11" i="13" s="1"/>
  <c r="AA11" i="13" s="1"/>
  <c r="AA4" i="13"/>
  <c r="AA6" i="13"/>
  <c r="Y8" i="13"/>
  <c r="X8" i="13"/>
  <c r="AA5" i="13"/>
  <c r="AA7" i="13"/>
  <c r="B30" i="16" l="1"/>
  <c r="C30" i="16"/>
  <c r="B31" i="16"/>
  <c r="C31" i="16"/>
  <c r="B32" i="16"/>
  <c r="C32" i="16"/>
  <c r="B33" i="16"/>
  <c r="C33" i="16"/>
  <c r="B34" i="16"/>
  <c r="C34" i="16"/>
  <c r="B35" i="16"/>
  <c r="C35" i="16"/>
  <c r="B36" i="16"/>
  <c r="C36" i="16"/>
  <c r="B37" i="16"/>
  <c r="C37" i="16"/>
  <c r="B38" i="16"/>
  <c r="C38" i="16"/>
  <c r="B39" i="16"/>
  <c r="C39" i="16"/>
  <c r="B40" i="16"/>
  <c r="C40" i="16"/>
  <c r="B41" i="16"/>
  <c r="C41" i="16"/>
  <c r="B42" i="16"/>
  <c r="C42" i="16"/>
  <c r="B43" i="16"/>
  <c r="C43" i="16"/>
  <c r="B44" i="16"/>
  <c r="C44" i="16"/>
  <c r="B45" i="16"/>
  <c r="C45" i="16"/>
  <c r="B46" i="16"/>
  <c r="C46" i="16"/>
  <c r="B47" i="16"/>
  <c r="C47" i="16"/>
  <c r="B48" i="16"/>
  <c r="C48" i="16"/>
  <c r="B49" i="16"/>
  <c r="C49" i="16"/>
  <c r="B50" i="16"/>
  <c r="C50" i="16"/>
  <c r="B51" i="16"/>
  <c r="C51" i="16"/>
  <c r="B52" i="16"/>
  <c r="C52" i="16"/>
  <c r="B53" i="16"/>
  <c r="C53" i="16"/>
  <c r="B54" i="16"/>
  <c r="C54" i="16"/>
  <c r="B55" i="16"/>
  <c r="C55" i="16"/>
  <c r="B56" i="16"/>
  <c r="C56" i="16"/>
  <c r="B57" i="16"/>
  <c r="C57" i="16"/>
  <c r="B58" i="16"/>
  <c r="C58" i="16"/>
  <c r="B59" i="16"/>
  <c r="C59" i="16"/>
  <c r="B60" i="16"/>
  <c r="C60" i="16"/>
  <c r="B61" i="16"/>
  <c r="C61" i="16"/>
  <c r="B62" i="16"/>
  <c r="C62" i="16"/>
  <c r="B63" i="16"/>
  <c r="C63" i="16"/>
  <c r="B64" i="16"/>
  <c r="C64" i="16"/>
  <c r="B65" i="16"/>
  <c r="C65" i="16"/>
  <c r="B66" i="16"/>
  <c r="C66" i="16"/>
  <c r="B67" i="16"/>
  <c r="C67" i="16"/>
  <c r="B68" i="16"/>
  <c r="C68" i="16"/>
  <c r="B69" i="16"/>
  <c r="C69" i="16"/>
  <c r="B4" i="16"/>
  <c r="C4" i="16"/>
  <c r="B5" i="16"/>
  <c r="C5" i="16"/>
  <c r="B6" i="16"/>
  <c r="C6" i="16"/>
  <c r="B7" i="16"/>
  <c r="C7" i="16"/>
  <c r="B8" i="16"/>
  <c r="C8" i="16"/>
  <c r="B9" i="16"/>
  <c r="C9" i="16"/>
  <c r="B10" i="16"/>
  <c r="C10" i="16"/>
  <c r="B11" i="16"/>
  <c r="C11" i="16"/>
  <c r="B12" i="16"/>
  <c r="C12" i="16"/>
  <c r="B13" i="16"/>
  <c r="C13" i="16"/>
  <c r="B14" i="16"/>
  <c r="C14" i="16"/>
  <c r="B15" i="16"/>
  <c r="C15" i="16"/>
  <c r="B16" i="16"/>
  <c r="C16" i="16"/>
  <c r="B17" i="16"/>
  <c r="C17" i="16"/>
  <c r="B18" i="16"/>
  <c r="C18" i="16"/>
  <c r="B19" i="16"/>
  <c r="C19" i="16"/>
  <c r="B20" i="16"/>
  <c r="C20" i="16"/>
  <c r="B21" i="16"/>
  <c r="C21" i="16"/>
  <c r="B22" i="16"/>
  <c r="C22" i="16"/>
  <c r="B23" i="16"/>
  <c r="C23" i="16"/>
  <c r="B24" i="16"/>
  <c r="C24" i="16"/>
  <c r="B25" i="16"/>
  <c r="C25" i="16"/>
  <c r="B26" i="16"/>
  <c r="C26" i="16"/>
  <c r="B27" i="16"/>
  <c r="C27" i="16"/>
  <c r="B28" i="16"/>
  <c r="C28" i="16"/>
  <c r="B29" i="16"/>
  <c r="C29" i="16"/>
  <c r="C3" i="16"/>
  <c r="B3" i="16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3" i="15"/>
  <c r="D29" i="16" l="1"/>
  <c r="D7" i="16"/>
  <c r="D42" i="16"/>
  <c r="D66" i="16"/>
  <c r="D58" i="16"/>
  <c r="D22" i="16"/>
  <c r="D61" i="16"/>
  <c r="D51" i="16"/>
  <c r="D16" i="16"/>
  <c r="D64" i="16"/>
  <c r="D56" i="16"/>
  <c r="D49" i="16"/>
  <c r="D62" i="16"/>
  <c r="D40" i="16"/>
  <c r="D24" i="16"/>
  <c r="D54" i="16"/>
  <c r="D39" i="16"/>
  <c r="D19" i="16"/>
  <c r="D52" i="16"/>
  <c r="D17" i="16"/>
  <c r="D65" i="16"/>
  <c r="D57" i="16"/>
  <c r="D47" i="16"/>
  <c r="D67" i="16"/>
  <c r="D68" i="16"/>
  <c r="D60" i="16"/>
  <c r="D34" i="16"/>
  <c r="D18" i="16"/>
  <c r="D48" i="16"/>
  <c r="D41" i="16"/>
  <c r="D14" i="16"/>
  <c r="D11" i="16"/>
  <c r="D4" i="16"/>
  <c r="D21" i="16"/>
  <c r="D13" i="16"/>
  <c r="D45" i="16"/>
  <c r="D35" i="16"/>
  <c r="D27" i="16"/>
  <c r="D38" i="16"/>
  <c r="D36" i="16"/>
  <c r="D59" i="16"/>
  <c r="D6" i="16"/>
  <c r="D10" i="16"/>
  <c r="D5" i="16"/>
  <c r="D15" i="16"/>
  <c r="D9" i="16"/>
  <c r="D30" i="16"/>
  <c r="D23" i="16"/>
  <c r="D55" i="16"/>
  <c r="D25" i="16"/>
  <c r="D8" i="16"/>
  <c r="D50" i="16"/>
  <c r="D33" i="16"/>
  <c r="D31" i="16"/>
  <c r="D28" i="16"/>
  <c r="D69" i="16"/>
  <c r="D63" i="16"/>
  <c r="D44" i="16"/>
  <c r="D20" i="16"/>
  <c r="D26" i="16"/>
  <c r="D53" i="16"/>
  <c r="D37" i="16"/>
  <c r="D32" i="16"/>
  <c r="D43" i="16"/>
  <c r="D46" i="16"/>
  <c r="D12" i="16"/>
  <c r="C20" i="15"/>
  <c r="C19" i="15"/>
  <c r="C23" i="15"/>
  <c r="C14" i="15"/>
  <c r="C21" i="15"/>
  <c r="C22" i="15"/>
  <c r="C24" i="15"/>
  <c r="C18" i="15"/>
  <c r="C6" i="15" l="1"/>
  <c r="C7" i="15"/>
  <c r="C8" i="15"/>
  <c r="C4" i="15" l="1"/>
  <c r="AB8" i="13"/>
  <c r="C10" i="15" l="1"/>
  <c r="D3" i="16"/>
  <c r="C5" i="15" l="1"/>
  <c r="U8" i="13"/>
  <c r="C9" i="15" l="1"/>
  <c r="C12" i="15"/>
  <c r="C13" i="15"/>
  <c r="C15" i="15"/>
  <c r="C16" i="15"/>
  <c r="C17" i="15"/>
  <c r="C11" i="15" l="1"/>
  <c r="V8" i="13" l="1"/>
  <c r="W8" i="13"/>
  <c r="Z8" i="13" l="1"/>
  <c r="C3" i="15" l="1"/>
  <c r="B27" i="14" s="1"/>
  <c r="AA8" i="13"/>
  <c r="D8" i="14" l="1"/>
  <c r="D9" i="14" l="1"/>
</calcChain>
</file>

<file path=xl/sharedStrings.xml><?xml version="1.0" encoding="utf-8"?>
<sst xmlns="http://schemas.openxmlformats.org/spreadsheetml/2006/main" count="1067" uniqueCount="565">
  <si>
    <t>JANコード</t>
  </si>
  <si>
    <t>品名</t>
  </si>
  <si>
    <t>包装単位</t>
  </si>
  <si>
    <t>単位薬価</t>
    <rPh sb="0" eb="2">
      <t>タンイ</t>
    </rPh>
    <rPh sb="2" eb="4">
      <t>ヤッカ</t>
    </rPh>
    <phoneticPr fontId="5"/>
  </si>
  <si>
    <t>区分</t>
    <rPh sb="0" eb="2">
      <t>クブン</t>
    </rPh>
    <phoneticPr fontId="2"/>
  </si>
  <si>
    <t>項番</t>
    <rPh sb="0" eb="2">
      <t>コウバン</t>
    </rPh>
    <phoneticPr fontId="2"/>
  </si>
  <si>
    <t>販売元名</t>
  </si>
  <si>
    <t>包装単位薬価</t>
    <phoneticPr fontId="2"/>
  </si>
  <si>
    <t>見積
連番</t>
    <rPh sb="0" eb="2">
      <t>ミツモリ</t>
    </rPh>
    <rPh sb="3" eb="5">
      <t>レンバン</t>
    </rPh>
    <phoneticPr fontId="2"/>
  </si>
  <si>
    <t>包装薬価
係数</t>
    <rPh sb="0" eb="2">
      <t>ホウソウ</t>
    </rPh>
    <rPh sb="2" eb="4">
      <t>ヤッカ</t>
    </rPh>
    <rPh sb="5" eb="7">
      <t>ケイスウ</t>
    </rPh>
    <phoneticPr fontId="5"/>
  </si>
  <si>
    <t>総包装
数量</t>
    <phoneticPr fontId="2"/>
  </si>
  <si>
    <t>見積金額
（税別）
〔自動計算〕</t>
    <phoneticPr fontId="2"/>
  </si>
  <si>
    <t>循呼
品目
コード</t>
    <rPh sb="3" eb="5">
      <t>ヒンモク</t>
    </rPh>
    <phoneticPr fontId="2"/>
  </si>
  <si>
    <t>がん
品目
コード</t>
    <rPh sb="3" eb="5">
      <t>ヒンモク</t>
    </rPh>
    <phoneticPr fontId="2"/>
  </si>
  <si>
    <t>小児
品目
コード</t>
    <rPh sb="3" eb="5">
      <t>ヒンモク</t>
    </rPh>
    <phoneticPr fontId="2"/>
  </si>
  <si>
    <t>精神
品目
コード</t>
    <rPh sb="3" eb="5">
      <t>ヒンモク</t>
    </rPh>
    <phoneticPr fontId="2"/>
  </si>
  <si>
    <t>見積単価
（税別）</t>
    <phoneticPr fontId="2"/>
  </si>
  <si>
    <t>エラーメッセージ
（エラーがないことを確認してください）</t>
    <phoneticPr fontId="2"/>
  </si>
  <si>
    <t>エラー
カウント</t>
    <phoneticPr fontId="2"/>
  </si>
  <si>
    <t>見積単価が
空欄でない</t>
    <phoneticPr fontId="2"/>
  </si>
  <si>
    <t>見積単価が
整数</t>
    <rPh sb="0" eb="2">
      <t>ミツ</t>
    </rPh>
    <rPh sb="2" eb="4">
      <t>タンカ</t>
    </rPh>
    <rPh sb="6" eb="8">
      <t>セイスウ</t>
    </rPh>
    <phoneticPr fontId="2"/>
  </si>
  <si>
    <t>見積単価が
1円以上</t>
    <rPh sb="0" eb="2">
      <t>ミツ</t>
    </rPh>
    <rPh sb="2" eb="4">
      <t>タンカ</t>
    </rPh>
    <rPh sb="7" eb="8">
      <t>エン</t>
    </rPh>
    <rPh sb="8" eb="10">
      <t>イジョウ</t>
    </rPh>
    <phoneticPr fontId="2"/>
  </si>
  <si>
    <t>入　札　書</t>
    <rPh sb="0" eb="1">
      <t>ニュウ</t>
    </rPh>
    <rPh sb="2" eb="3">
      <t>サツ</t>
    </rPh>
    <rPh sb="4" eb="5">
      <t>ショ</t>
    </rPh>
    <phoneticPr fontId="5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</si>
  <si>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5"/>
  </si>
  <si>
    <t>（宛先）</t>
    <rPh sb="1" eb="3">
      <t>アテサキ</t>
    </rPh>
    <phoneticPr fontId="5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</si>
  <si>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5"/>
  </si>
  <si>
    <t>　理事長　岩中　督</t>
    <rPh sb="1" eb="4">
      <t>リジチョウ</t>
    </rPh>
    <rPh sb="5" eb="7">
      <t>イワナカ</t>
    </rPh>
    <rPh sb="8" eb="9">
      <t>トク</t>
    </rPh>
    <phoneticPr fontId="5"/>
  </si>
  <si>
    <t>住所又は所在地</t>
    <rPh sb="0" eb="2">
      <t>ジュウショ</t>
    </rPh>
    <rPh sb="2" eb="3">
      <t>マタ</t>
    </rPh>
    <rPh sb="4" eb="7">
      <t>ショザイチ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</si>
  <si>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</si>
  <si>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5"/>
  </si>
  <si>
    <t>上記代理人氏名</t>
    <rPh sb="0" eb="2">
      <t>ジョウキ</t>
    </rPh>
    <rPh sb="2" eb="5">
      <t>ダイリニン</t>
    </rPh>
    <rPh sb="5" eb="7">
      <t>シメイ</t>
    </rPh>
    <phoneticPr fontId="5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</si>
  <si>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5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</si>
  <si>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5"/>
  </si>
  <si>
    <t>記</t>
    <rPh sb="0" eb="1">
      <t>キ</t>
    </rPh>
    <phoneticPr fontId="5"/>
  </si>
  <si>
    <t>納入場所　　埼玉県立循環器・呼吸器病センター
　　　　　　埼玉県立がんセンター
　　　　　　埼玉県立小児医療センター
　　　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3">
      <t>ジュンカンキ</t>
    </rPh>
    <rPh sb="14" eb="17">
      <t>コキュウキ</t>
    </rPh>
    <rPh sb="17" eb="18">
      <t>ビョウ</t>
    </rPh>
    <rPh sb="29" eb="31">
      <t>サイタマ</t>
    </rPh>
    <rPh sb="31" eb="33">
      <t>ケンリツ</t>
    </rPh>
    <rPh sb="46" eb="48">
      <t>サイタマ</t>
    </rPh>
    <rPh sb="48" eb="50">
      <t>ケンリツ</t>
    </rPh>
    <rPh sb="50" eb="52">
      <t>ショウニ</t>
    </rPh>
    <rPh sb="52" eb="54">
      <t>イリョウ</t>
    </rPh>
    <rPh sb="65" eb="67">
      <t>サイタマ</t>
    </rPh>
    <rPh sb="67" eb="69">
      <t>ケンリツ</t>
    </rPh>
    <rPh sb="69" eb="71">
      <t>セイシン</t>
    </rPh>
    <rPh sb="71" eb="73">
      <t>イリョウ</t>
    </rPh>
    <phoneticPr fontId="5"/>
  </si>
  <si>
    <t>内訳は別紙入札内訳（メーカー群）
及び入札内訳（単独品目）のとおり</t>
    <rPh sb="0" eb="2">
      <t>ウチワケ</t>
    </rPh>
    <rPh sb="3" eb="5">
      <t>ベッシ</t>
    </rPh>
    <rPh sb="5" eb="7">
      <t>ニュウサツ</t>
    </rPh>
    <rPh sb="7" eb="9">
      <t>ウチワケ</t>
    </rPh>
    <rPh sb="14" eb="15">
      <t>グン</t>
    </rPh>
    <rPh sb="17" eb="18">
      <t>オヨ</t>
    </rPh>
    <rPh sb="19" eb="21">
      <t>ニュウサツ</t>
    </rPh>
    <rPh sb="21" eb="23">
      <t>ウチワケ</t>
    </rPh>
    <rPh sb="24" eb="26">
      <t>タンドク</t>
    </rPh>
    <rPh sb="26" eb="28">
      <t>ヒンモク</t>
    </rPh>
    <phoneticPr fontId="5"/>
  </si>
  <si>
    <t>くじ番号</t>
    <rPh sb="2" eb="4">
      <t>バンゴウ</t>
    </rPh>
    <phoneticPr fontId="5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</si>
  <si>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5"/>
  </si>
  <si>
    <t>項番</t>
    <rPh sb="0" eb="2">
      <t>コウバン</t>
    </rPh>
    <phoneticPr fontId="5"/>
  </si>
  <si>
    <t>メーカー</t>
    <phoneticPr fontId="5"/>
  </si>
  <si>
    <t>入札金額</t>
    <rPh sb="0" eb="2">
      <t>ニュウサツ</t>
    </rPh>
    <rPh sb="2" eb="4">
      <t>キンガク</t>
    </rPh>
    <phoneticPr fontId="5"/>
  </si>
  <si>
    <t>品名</t>
    <rPh sb="0" eb="2">
      <t>ヒンメイ</t>
    </rPh>
    <phoneticPr fontId="5"/>
  </si>
  <si>
    <t>別紙　入札内訳（メーカー群）</t>
    <rPh sb="0" eb="2">
      <t>ベッシ</t>
    </rPh>
    <rPh sb="3" eb="5">
      <t>ニュウサツ</t>
    </rPh>
    <rPh sb="5" eb="7">
      <t>ウチワケ</t>
    </rPh>
    <rPh sb="12" eb="13">
      <t>グン</t>
    </rPh>
    <phoneticPr fontId="5"/>
  </si>
  <si>
    <t>別紙　入札内訳（単独品目）</t>
    <rPh sb="0" eb="2">
      <t>ベッシ</t>
    </rPh>
    <rPh sb="3" eb="5">
      <t>ニュウサツ</t>
    </rPh>
    <rPh sb="5" eb="7">
      <t>ウチワケ</t>
    </rPh>
    <rPh sb="8" eb="10">
      <t>タンドク</t>
    </rPh>
    <rPh sb="10" eb="12">
      <t>ヒンモク</t>
    </rPh>
    <phoneticPr fontId="5"/>
  </si>
  <si>
    <t>入札金額</t>
    <rPh sb="0" eb="2">
      <t>ニュウサツ</t>
    </rPh>
    <rPh sb="2" eb="3">
      <t>キン</t>
    </rPh>
    <rPh sb="3" eb="4">
      <t>ガク</t>
    </rPh>
    <phoneticPr fontId="5"/>
  </si>
  <si>
    <t>(注意)AB列：項番集計行（項番〇計）は、一つ上のNOにする</t>
    <rPh sb="1" eb="3">
      <t>チュウイ</t>
    </rPh>
    <rPh sb="6" eb="7">
      <t>レツ</t>
    </rPh>
    <rPh sb="8" eb="10">
      <t>コウバン</t>
    </rPh>
    <rPh sb="10" eb="12">
      <t>シュウケイ</t>
    </rPh>
    <rPh sb="12" eb="13">
      <t>ギョウ</t>
    </rPh>
    <rPh sb="14" eb="16">
      <t>コウバン</t>
    </rPh>
    <rPh sb="17" eb="18">
      <t>ケイ</t>
    </rPh>
    <rPh sb="21" eb="22">
      <t>ヒト</t>
    </rPh>
    <rPh sb="23" eb="24">
      <t>ウエ</t>
    </rPh>
    <phoneticPr fontId="2"/>
  </si>
  <si>
    <t>循呼
予定
数量</t>
    <rPh sb="0" eb="2">
      <t>ジュンコ</t>
    </rPh>
    <rPh sb="3" eb="5">
      <t>ヨテイ</t>
    </rPh>
    <rPh sb="6" eb="8">
      <t>スウリョウ</t>
    </rPh>
    <phoneticPr fontId="2"/>
  </si>
  <si>
    <t>がん
予定
数量</t>
    <rPh sb="3" eb="5">
      <t>ヨテイ</t>
    </rPh>
    <rPh sb="6" eb="8">
      <t>スウリョウ</t>
    </rPh>
    <phoneticPr fontId="2"/>
  </si>
  <si>
    <t>小児
予定
数量</t>
    <rPh sb="0" eb="2">
      <t>ショウニ</t>
    </rPh>
    <rPh sb="3" eb="5">
      <t>ヨテイ</t>
    </rPh>
    <rPh sb="6" eb="8">
      <t>スウリョウ</t>
    </rPh>
    <phoneticPr fontId="2"/>
  </si>
  <si>
    <t>精神
予定
数量</t>
    <rPh sb="0" eb="2">
      <t>セイシン</t>
    </rPh>
    <rPh sb="3" eb="5">
      <t>ヨテイ</t>
    </rPh>
    <rPh sb="6" eb="8">
      <t>スウリョウ</t>
    </rPh>
    <phoneticPr fontId="2"/>
  </si>
  <si>
    <t>合計
予定
数量</t>
    <rPh sb="0" eb="2">
      <t>ゴウケイ</t>
    </rPh>
    <phoneticPr fontId="2"/>
  </si>
  <si>
    <t>調達案件名　令和６年度上期医薬品の追加購入（単価契約）</t>
    <rPh sb="0" eb="2">
      <t>チョウタツ</t>
    </rPh>
    <rPh sb="2" eb="4">
      <t>アンケン</t>
    </rPh>
    <rPh sb="4" eb="5">
      <t>メイ</t>
    </rPh>
    <rPh sb="6" eb="8">
      <t>レイワ</t>
    </rPh>
    <rPh sb="9" eb="11">
      <t>ネンド</t>
    </rPh>
    <rPh sb="11" eb="13">
      <t>カミキ</t>
    </rPh>
    <rPh sb="13" eb="16">
      <t>イヤクヒン</t>
    </rPh>
    <rPh sb="17" eb="19">
      <t>ツイカ</t>
    </rPh>
    <rPh sb="19" eb="21">
      <t>コウニュウ</t>
    </rPh>
    <rPh sb="22" eb="24">
      <t>タンカ</t>
    </rPh>
    <rPh sb="24" eb="26">
      <t>ケイヤク</t>
    </rPh>
    <phoneticPr fontId="5"/>
  </si>
  <si>
    <t>納入期間　　令和６年４月１日から令和６年９月３０日まで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5"/>
  </si>
  <si>
    <t>令和６年度上期医薬品の追加購入（単価契約）　明細書</t>
    <rPh sb="0" eb="2">
      <t>レイワ</t>
    </rPh>
    <rPh sb="3" eb="5">
      <t>ネンド</t>
    </rPh>
    <rPh sb="5" eb="7">
      <t>カミキ</t>
    </rPh>
    <rPh sb="7" eb="10">
      <t>イヤクヒン</t>
    </rPh>
    <rPh sb="11" eb="13">
      <t>ツイカ</t>
    </rPh>
    <rPh sb="13" eb="15">
      <t>コウニュウ</t>
    </rPh>
    <rPh sb="16" eb="20">
      <t>タンカケイヤク</t>
    </rPh>
    <rPh sb="22" eb="25">
      <t>メイサイショ</t>
    </rPh>
    <phoneticPr fontId="2"/>
  </si>
  <si>
    <t>メーカー</t>
  </si>
  <si>
    <t>4987939184901</t>
  </si>
  <si>
    <t>1筒×10筒</t>
  </si>
  <si>
    <t>4987939184932</t>
  </si>
  <si>
    <t>GEﾍﾙｽｹｱﾌｧｰﾏ</t>
  </si>
  <si>
    <t>4987939184949</t>
  </si>
  <si>
    <t>382920</t>
  </si>
  <si>
    <t>4987939184925</t>
  </si>
  <si>
    <t>13mL 10筒</t>
  </si>
  <si>
    <t>338070</t>
  </si>
  <si>
    <t>4987057223926</t>
  </si>
  <si>
    <t>ﾏｲﾄﾏｲｼﾝ注用10mg</t>
  </si>
  <si>
    <t>10V</t>
  </si>
  <si>
    <t>338061</t>
  </si>
  <si>
    <t>4987057039107</t>
  </si>
  <si>
    <t>ﾏｲﾄﾏｲｼﾝ注用2mg</t>
  </si>
  <si>
    <t>4987060300638</t>
  </si>
  <si>
    <t>ｷｮｰﾘﾝﾘﾒﾃﾞｨｵ</t>
  </si>
  <si>
    <t>ﾂﾛﾌﾞﾃﾛｰﾙﾃｰﾌﾟ0.5mg｢MED｣</t>
  </si>
  <si>
    <t>1枚×70袋</t>
  </si>
  <si>
    <t>4987060300652</t>
  </si>
  <si>
    <t>ﾂﾛﾌﾞﾃﾛｰﾙﾃｰﾌﾟ1mg｢MED｣</t>
  </si>
  <si>
    <t>4987060300676</t>
  </si>
  <si>
    <t>ﾂﾛﾌﾞﾃﾛｰﾙﾃｰﾌﾟ2mg｢MED｣</t>
  </si>
  <si>
    <t>4987199324796</t>
  </si>
  <si>
    <t>ｻﾉﾌｨ</t>
  </si>
  <si>
    <t>1瓶×1瓶</t>
  </si>
  <si>
    <t>4987199324802</t>
  </si>
  <si>
    <t>4987199324789</t>
  </si>
  <si>
    <t>ﾃﾞｭﾋﾟｸｾﾝﾄ皮下注200mgｼﾘﾝｼﾞ</t>
  </si>
  <si>
    <t>1筒×1筒</t>
  </si>
  <si>
    <t>4987199323737</t>
  </si>
  <si>
    <t>ﾃﾞｭﾋﾟｸｾﾝﾄ皮下注300mgｼﾘﾝｼﾞ</t>
  </si>
  <si>
    <t>301571</t>
  </si>
  <si>
    <t>4987080275510</t>
  </si>
  <si>
    <t>ｱﾐｶｼﾝ硫酸塩注射液100mg｢SW｣</t>
  </si>
  <si>
    <t>100mg 1mL 10A</t>
  </si>
  <si>
    <t>301581</t>
  </si>
  <si>
    <t>4987080276517</t>
  </si>
  <si>
    <t>ｱﾐｶｼﾝ硫酸塩注射液200mg｢SW｣</t>
  </si>
  <si>
    <t>200mg 2mL 10A</t>
  </si>
  <si>
    <t>4987080522621</t>
  </si>
  <si>
    <t>ﾂﾛﾌﾞﾃﾛｰﾙﾃｰﾌﾟ0.5mg「ｻﾜｲ」</t>
  </si>
  <si>
    <t>4987080535621</t>
  </si>
  <si>
    <t>ﾂﾛﾌﾞﾃﾛｰﾙﾃｰﾌﾟ1mg「ｻﾜｲ」</t>
  </si>
  <si>
    <t>4987080536628</t>
  </si>
  <si>
    <t>ﾂﾛﾌﾞﾃﾛｰﾙﾃｰﾌﾟ2mg「ｻﾜｲ」</t>
  </si>
  <si>
    <t>4987080696018</t>
  </si>
  <si>
    <t xml:space="preserve">1瓶×10瓶	</t>
  </si>
  <si>
    <t>4987080694014</t>
  </si>
  <si>
    <t>305400</t>
  </si>
  <si>
    <t>4987966010020</t>
  </si>
  <si>
    <t>ｼﾞｪﾝﾏﾌﾞ</t>
  </si>
  <si>
    <t>ｴﾌﾟｷﾝﾘ皮下注48mg</t>
  </si>
  <si>
    <t>48mg 0.8mL 1V</t>
  </si>
  <si>
    <t>305390</t>
  </si>
  <si>
    <t>4987966010013</t>
  </si>
  <si>
    <t>ｴﾌﾟｷﾝﾘ皮下注4mg</t>
  </si>
  <si>
    <t>4mg 0.8mL 1V</t>
  </si>
  <si>
    <t>4987116060523</t>
  </si>
  <si>
    <t>ｱｷﾈﾄﾝ細粒1%</t>
  </si>
  <si>
    <t>100g×1瓶</t>
  </si>
  <si>
    <t>201120</t>
  </si>
  <si>
    <t>4987116063333</t>
  </si>
  <si>
    <t>ｱｷﾈﾄﾝ錠1mg</t>
  </si>
  <si>
    <t>10錠×10ｼｰﾄ</t>
  </si>
  <si>
    <t>4987116010801</t>
  </si>
  <si>
    <t>ｱｷﾈﾄﾝ注射液5mg</t>
  </si>
  <si>
    <t>1管×10管</t>
  </si>
  <si>
    <t>214640</t>
  </si>
  <si>
    <t>4987081120352</t>
  </si>
  <si>
    <t>ﾀﾘｰｼﾞｪOD錠10mg</t>
  </si>
  <si>
    <t>10mg 100錠</t>
  </si>
  <si>
    <t>214650</t>
  </si>
  <si>
    <t>4987081120406</t>
  </si>
  <si>
    <t>ﾀﾘｰｼﾞｪOD錠15mg</t>
  </si>
  <si>
    <t>PTP 15mg 100錠</t>
  </si>
  <si>
    <t>214620</t>
  </si>
  <si>
    <t>4987081120215</t>
  </si>
  <si>
    <t>ﾀﾘｰｼﾞｪOD錠2.5mg</t>
  </si>
  <si>
    <t>PTP 2.5mg 100錠</t>
  </si>
  <si>
    <t>214630</t>
  </si>
  <si>
    <t>4987081120260</t>
  </si>
  <si>
    <t>ﾀﾘｰｼﾞｪOD錠5mg</t>
  </si>
  <si>
    <t>PTP 5mg 100錠</t>
  </si>
  <si>
    <t>215440</t>
  </si>
  <si>
    <t>4987123002745</t>
  </si>
  <si>
    <t>ﾀｹｷｬﾌﾞOD錠10mg</t>
  </si>
  <si>
    <t>215450</t>
  </si>
  <si>
    <t>4987123002752</t>
  </si>
  <si>
    <t>ﾀｹｷｬﾌﾞOD錠20mg</t>
  </si>
  <si>
    <t>20mg 100錠</t>
  </si>
  <si>
    <t>334650</t>
  </si>
  <si>
    <t>4987136120894</t>
  </si>
  <si>
    <t>ﾌｪｽｺﾞ配合皮下注 IN</t>
  </si>
  <si>
    <t>15mL 1V</t>
  </si>
  <si>
    <t>334640</t>
  </si>
  <si>
    <t>4987136120887</t>
  </si>
  <si>
    <t>ﾌｪｽｺﾞ配合皮下注 MA</t>
  </si>
  <si>
    <t>10mL 1V</t>
  </si>
  <si>
    <t>4987155271096</t>
  </si>
  <si>
    <t>ｵﾗﾝｻﾞﾋﾟﾝOD錠10㎎｢ﾄｰﾜ｣</t>
  </si>
  <si>
    <t>ﾊﾞﾗ300錠</t>
  </si>
  <si>
    <t>4987155271089</t>
  </si>
  <si>
    <t>PTP10×10ｼｰﾄ</t>
  </si>
  <si>
    <t>4987155269055</t>
  </si>
  <si>
    <t>ｵﾗﾝｻﾞﾋﾟﾝOD錠2.5㎎｢ﾄｰﾜ｣</t>
  </si>
  <si>
    <t>ﾊﾞﾗ100T×1B</t>
  </si>
  <si>
    <t>4987155272031</t>
  </si>
  <si>
    <t>100ｇ</t>
  </si>
  <si>
    <t>4987155108095</t>
  </si>
  <si>
    <t>4987155109108</t>
  </si>
  <si>
    <t>4987155110135</t>
  </si>
  <si>
    <t>4987155038064</t>
  </si>
  <si>
    <t>4987155038026</t>
  </si>
  <si>
    <t>4987155099065</t>
  </si>
  <si>
    <t>4987155099027</t>
  </si>
  <si>
    <t>325430</t>
  </si>
  <si>
    <t>4987190110701</t>
  </si>
  <si>
    <t>ﾆﾌﾟﾛﾌｧｰﾏ</t>
  </si>
  <si>
    <t>ﾄﾞｾﾀｷｾﾙ点滴静注20mg/1mL｢ﾆﾌﾟﾛ｣</t>
  </si>
  <si>
    <t>20mg1mL 1V</t>
  </si>
  <si>
    <t>325440</t>
  </si>
  <si>
    <t>4987190110800</t>
  </si>
  <si>
    <t>ﾄﾞｾﾀｷｾﾙ点滴静注80mg/4mL｢ﾆﾌﾟﾛ｣</t>
  </si>
  <si>
    <t>80mg4mL 1V</t>
  </si>
  <si>
    <t>4987170020914</t>
  </si>
  <si>
    <t>4987170020938</t>
  </si>
  <si>
    <t>4987170020891</t>
  </si>
  <si>
    <t>216260</t>
  </si>
  <si>
    <t>4987174189013</t>
  </si>
  <si>
    <t>ﾂｰﾄﾗﾑ錠25mg</t>
  </si>
  <si>
    <t>25mg 100錠</t>
  </si>
  <si>
    <t>216270</t>
  </si>
  <si>
    <t>4987174186012</t>
  </si>
  <si>
    <t>ﾂｰﾄﾗﾑ錠50mg</t>
  </si>
  <si>
    <t>50mg 100錠</t>
  </si>
  <si>
    <t>4987616004126</t>
  </si>
  <si>
    <t>ﾉﾎﾞﾉﾙﾃﾞｨｽｸﾌｧｰﾏ</t>
  </si>
  <si>
    <t>1ｷｯﾄ</t>
  </si>
  <si>
    <t>4987616003655</t>
  </si>
  <si>
    <t>ﾌｧｲｻﾞｰ</t>
  </si>
  <si>
    <t>214600</t>
  </si>
  <si>
    <t>4987279182315</t>
  </si>
  <si>
    <t>ﾌﾞﾘｽﾄﾙ･ﾏｲﾔｰｽﾞｽｸｲﾌﾞ</t>
  </si>
  <si>
    <t>214610</t>
  </si>
  <si>
    <t>4987279182414</t>
  </si>
  <si>
    <t>4987123003766</t>
  </si>
  <si>
    <t>ﾋﾞﾊﾞﾝｾｶﾌﾟｾﾙ20mg</t>
  </si>
  <si>
    <t>30P</t>
  </si>
  <si>
    <t>4987123003773</t>
  </si>
  <si>
    <t>ﾋﾞﾊﾞﾝｾｶﾌﾟｾﾙ30mg</t>
  </si>
  <si>
    <t>4987123148597</t>
  </si>
  <si>
    <t>380550</t>
  </si>
  <si>
    <t>4987939106422</t>
  </si>
  <si>
    <t>ｵﾑﾆﾊﾟｰｸ350注ｼﾘﾝｼﾞ100mL</t>
  </si>
  <si>
    <t>100mL 5本</t>
  </si>
  <si>
    <t>4987020021979</t>
  </si>
  <si>
    <t>5g×10本</t>
  </si>
  <si>
    <t>4987020021221</t>
  </si>
  <si>
    <t>ﾎﾟﾋﾞﾄﾞﾝﾖｰﾄﾞｹﾞﾙ10%「ｲﾜｷ」</t>
  </si>
  <si>
    <t>50g×10本</t>
  </si>
  <si>
    <t>236310</t>
  </si>
  <si>
    <t>4987901096201</t>
  </si>
  <si>
    <t>ﾖｳ化ｶﾘｳﾑ｢ﾎｴｲ｣</t>
  </si>
  <si>
    <t>ﾊﾞﾗ500g</t>
  </si>
  <si>
    <t>4987028205692</t>
  </si>
  <si>
    <t>ｴｰｻﾞｲ</t>
  </si>
  <si>
    <t>ﾊﾞﾗ100T</t>
  </si>
  <si>
    <t>4987035622413</t>
  </si>
  <si>
    <t>10錠×2ｼｰﾄ</t>
  </si>
  <si>
    <t>4987035112501</t>
  </si>
  <si>
    <t>1L1袋×10袋</t>
  </si>
  <si>
    <t>4987035177326</t>
  </si>
  <si>
    <t>ﾐｹﾙﾅ配合点眼液</t>
  </si>
  <si>
    <t>2.5mL×10本</t>
  </si>
  <si>
    <t>4987035209614</t>
  </si>
  <si>
    <t>ﾚﾊﾞﾐﾋﾟﾄﾞ錠100mg「ｵｰﾂｶ」</t>
  </si>
  <si>
    <t>4987407300000</t>
  </si>
  <si>
    <t>ｱｰｳｨﾅｰｾﾞ筋注用10000</t>
  </si>
  <si>
    <t>205291</t>
  </si>
  <si>
    <t>4987042110774</t>
  </si>
  <si>
    <t>ｴﾌﾞﾄｰﾙ250mg錠</t>
  </si>
  <si>
    <t>4987060007100</t>
  </si>
  <si>
    <t>ﾃﾄｶｲﾝ注用20mg「杏林」</t>
  </si>
  <si>
    <t>1瓶×10瓶</t>
  </si>
  <si>
    <t>237510</t>
  </si>
  <si>
    <t>4987060009531</t>
  </si>
  <si>
    <t>ﾘﾌﾇｱ錠45mg</t>
  </si>
  <si>
    <t>45mg 100錠</t>
  </si>
  <si>
    <t>4987058692554</t>
  </si>
  <si>
    <t>ｳｲﾝﾀﾐﾝ細粒(10%)</t>
  </si>
  <si>
    <t>500g×1袋</t>
  </si>
  <si>
    <t>4987058078280</t>
  </si>
  <si>
    <t>4987060310422</t>
  </si>
  <si>
    <t>4987060308399</t>
  </si>
  <si>
    <t>ﾄｱﾗｾｯﾄ配合錠｢杏林｣</t>
  </si>
  <si>
    <t>100T</t>
  </si>
  <si>
    <t>4987060305688</t>
  </si>
  <si>
    <t>ﾌﾙﾁｶｿﾞﾝ点鼻液25μg小児用｢杏林｣56噴霧用</t>
  </si>
  <si>
    <t>2.04mg4mL1瓶×5瓶</t>
  </si>
  <si>
    <t>262860</t>
  </si>
  <si>
    <t>4987060308023</t>
  </si>
  <si>
    <t>ﾓﾒﾀｿﾞﾝ点鼻液50μg｢杏林｣56噴霧用</t>
  </si>
  <si>
    <t>10g×5瓶</t>
  </si>
  <si>
    <t>265201</t>
  </si>
  <si>
    <t>4987060304452</t>
  </si>
  <si>
    <t>ﾚﾎﾞﾌﾛｷｻｼﾝ点眼液0.5%｢杏林｣</t>
  </si>
  <si>
    <t>5mL×10瓶</t>
  </si>
  <si>
    <t>4987909110718</t>
  </si>
  <si>
    <t>ｸﾘﾆｼﾞｪﾝ</t>
  </si>
  <si>
    <t>ﾛｲｽﾀﾁﾝ注8mg</t>
  </si>
  <si>
    <t>4987199330414</t>
  </si>
  <si>
    <t>ｱｸﾄﾋﾌﾞ</t>
  </si>
  <si>
    <t>4987199324765</t>
  </si>
  <si>
    <t>225741</t>
  </si>
  <si>
    <t>4987199323539</t>
  </si>
  <si>
    <t>ﾌﾞｽｺﾊﾟﾝ錠10mg</t>
  </si>
  <si>
    <t>338050</t>
  </si>
  <si>
    <t>4987199107153</t>
  </si>
  <si>
    <t>ﾏﾌﾞｷｬﾝﾊﾟｽ点滴静注30mg</t>
  </si>
  <si>
    <t>4987080551010</t>
  </si>
  <si>
    <t>202590</t>
  </si>
  <si>
    <t>4987080075516</t>
  </si>
  <si>
    <t>ｱｼﾞﾙｻﾙﾀﾝOD錠20mg｢ｻﾜｲ｣</t>
  </si>
  <si>
    <t>4987080006817</t>
  </si>
  <si>
    <t>ｵｷｼﾌﾞﾁﾆﾝ塩酸塩錠３mg「ｻﾜｲ」</t>
  </si>
  <si>
    <t>316620</t>
  </si>
  <si>
    <t>4987080622024</t>
  </si>
  <si>
    <t>ｼﾞﾙﾁｱｾﾞﾑ塩酸塩注射用10mg｢ｻﾜｲ｣</t>
  </si>
  <si>
    <t>10mg 10V</t>
  </si>
  <si>
    <t>4987080085515</t>
  </si>
  <si>
    <t>4987080552444</t>
  </si>
  <si>
    <t>ﾊﾞﾗ200錠</t>
  </si>
  <si>
    <t>4987080033615</t>
  </si>
  <si>
    <t>259571</t>
  </si>
  <si>
    <t>4987084152558</t>
  </si>
  <si>
    <t>ﾋｱﾚｲﾝ点眼液0.1%5mL</t>
  </si>
  <si>
    <t>5mL*10本</t>
  </si>
  <si>
    <t>4987084180155</t>
  </si>
  <si>
    <t>10瓶</t>
  </si>
  <si>
    <t>4987614265017</t>
  </si>
  <si>
    <t>ｻﾝﾄﾞ</t>
  </si>
  <si>
    <t>ﾗﾝﾌﾟﾚﾝｶﾌﾟｾﾙ50mg</t>
  </si>
  <si>
    <t>100ｶﾌﾟｾﾙ×1瓶</t>
  </si>
  <si>
    <t>4987047116283</t>
  </si>
  <si>
    <t>ｻﾝﾌｧｰﾏ</t>
  </si>
  <si>
    <t>ｸﾞﾙｺﾝｻﾝK細粒4mEq/g</t>
  </si>
  <si>
    <t>600g×1袋</t>
  </si>
  <si>
    <t>4987047211223</t>
  </si>
  <si>
    <t>ﾃｸﾞﾚﾄｰﾙ細粒50%</t>
  </si>
  <si>
    <t>216910</t>
  </si>
  <si>
    <t>4987047211186</t>
  </si>
  <si>
    <t>ﾃｸﾞﾚﾄｰﾙ錠100mg</t>
  </si>
  <si>
    <t>4987086220569</t>
  </si>
  <si>
    <t>4987087043099</t>
  </si>
  <si>
    <t>ｿﾞｺｰﾊﾞ錠125mg</t>
  </si>
  <si>
    <t>125mg 7錠</t>
  </si>
  <si>
    <t>220179</t>
  </si>
  <si>
    <t>4987087034981</t>
  </si>
  <si>
    <t>ﾊﾞｸﾀ配合錠</t>
  </si>
  <si>
    <t>226790</t>
  </si>
  <si>
    <t>4987087026412</t>
  </si>
  <si>
    <t>ﾌﾛﾓｯｸｽ錠100mg</t>
  </si>
  <si>
    <t>4987087002706</t>
  </si>
  <si>
    <t>水溶性ﾌﾟﾚﾄﾞﾆﾝ50㎎</t>
  </si>
  <si>
    <t>1管×5管</t>
  </si>
  <si>
    <t>4987123157056</t>
  </si>
  <si>
    <t>ｾｵﾘｱﾌｧｰﾏ</t>
  </si>
  <si>
    <t>ﾒﾄﾋﾟﾛﾝｶﾌﾟｾﾙ250mg</t>
  </si>
  <si>
    <t>18ｶﾌﾟｾﾙ×1瓶</t>
  </si>
  <si>
    <t>334710</t>
  </si>
  <si>
    <t>4987103012795</t>
  </si>
  <si>
    <t>ﾌｪｲﾝｼﾞｪｸﾄ静注500mg</t>
  </si>
  <si>
    <t>500mg 10mL 1V</t>
  </si>
  <si>
    <t>216690</t>
  </si>
  <si>
    <t>4987081105922</t>
  </si>
  <si>
    <t>ﾃﾈﾘｱOD錠20mg</t>
  </si>
  <si>
    <t>4987306054738</t>
  </si>
  <si>
    <t>ｸﾗﾘｽﾛﾏｲｼﾝ錠50mg小児用「大正」</t>
  </si>
  <si>
    <t>4987925100052</t>
  </si>
  <si>
    <t>4987120121302</t>
  </si>
  <si>
    <t>ｱﾄﾓｷｾﾁﾝ錠5mg｢ﾀｶﾀ｣</t>
  </si>
  <si>
    <t>5mg</t>
  </si>
  <si>
    <t>4987120223808</t>
  </si>
  <si>
    <t>ｶﾙﾎﾞｼｽﾃｲﾝDS50%｢ﾀｶﾀ｣</t>
  </si>
  <si>
    <t>213310</t>
  </si>
  <si>
    <t>4987120246036</t>
  </si>
  <si>
    <t>ｾﾚｽﾀﾐﾝ配合錠</t>
  </si>
  <si>
    <t>10錠×50ｼｰﾄ</t>
  </si>
  <si>
    <t>4987120226106</t>
  </si>
  <si>
    <t>ﾂﾛﾌﾞﾃﾛｰﾙ塩酸塩DS小児用0.1%｢ﾀｶﾀ｣</t>
  </si>
  <si>
    <t>4987120447402</t>
  </si>
  <si>
    <t>ﾓﾝﾃﾙｶｽﾄﾁｭｱﾌﾞﾙ錠5mg｢ﾀｶﾀ｣</t>
  </si>
  <si>
    <t>237240</t>
  </si>
  <si>
    <t>4987120117909</t>
  </si>
  <si>
    <t>ﾘｽﾍﾟﾘﾄﾞﾝOD錠2mg｢ﾀｶﾀ｣</t>
  </si>
  <si>
    <t>2mg 100錠</t>
  </si>
  <si>
    <t>4987120102202</t>
  </si>
  <si>
    <t>ﾚﾎﾞｾﾁﾘｼﾞﾝ塩酸塩DS0.5%｢ﾀｶﾀ｣</t>
  </si>
  <si>
    <t>0.25g×400包</t>
  </si>
  <si>
    <t>4987123873789</t>
  </si>
  <si>
    <t>4987123002059</t>
  </si>
  <si>
    <t xml:space="preserve">ﾚﾍﾞｽﾃｨﾌﾞ皮下注用3.8mg	</t>
  </si>
  <si>
    <t>4987123873796</t>
  </si>
  <si>
    <t>ﾛﾍﾟﾗﾐﾄﾞ塩酸塩ｶﾌﾟｾﾙ1mg｢NIG｣</t>
  </si>
  <si>
    <t>10ｶﾌﾟｾﾙ×10</t>
  </si>
  <si>
    <t>4987128322527</t>
  </si>
  <si>
    <t>238441</t>
  </si>
  <si>
    <t>4987136120801</t>
  </si>
  <si>
    <t>ﾛｽﾞﾘｰﾄﾚｸｶﾌﾟｾﾙ200mg</t>
  </si>
  <si>
    <t>PTP200mg 21cap</t>
  </si>
  <si>
    <t>4987138801241</t>
  </si>
  <si>
    <t>4987271004851</t>
  </si>
  <si>
    <t>ｲﾌﾞﾌﾟﾛﾌｪﾝ顆粒20%｢ﾂﾙﾊﾗ｣</t>
  </si>
  <si>
    <t>20% 100g</t>
  </si>
  <si>
    <t>4987271134114</t>
  </si>
  <si>
    <t>10錠×60</t>
  </si>
  <si>
    <t>4987271063254</t>
  </si>
  <si>
    <t>ﾌﾞﾁﾙｽｺﾎﾟﾗﾐﾝ臭化物錠10mg｢ﾂﾙﾊﾗ｣</t>
  </si>
  <si>
    <t>10錠×10</t>
  </si>
  <si>
    <t>4987641074125</t>
  </si>
  <si>
    <t>4987641081772</t>
  </si>
  <si>
    <t>ｹﾄﾌﾟﾛﾌｪﾝﾃｰﾌﾟS20mg「ﾃｲｺｸ」</t>
  </si>
  <si>
    <t>4987155152074</t>
  </si>
  <si>
    <t>ｴﾙﾃﾞｶﾙｼﾄｰﾙｶﾌﾟｾﾙ0.75mg「ﾄｰﾜ｣</t>
  </si>
  <si>
    <t>10ｶﾌﾟｾﾙ×10ｼｰﾄ</t>
  </si>
  <si>
    <t>4987155050158</t>
  </si>
  <si>
    <t>ﾄｺﾌｪﾛｰﾙ酢酸ｴｽﾃﾙ錠50㎎「ﾄｰﾜ」</t>
  </si>
  <si>
    <t>4987447256213</t>
  </si>
  <si>
    <t>デキサメタゾンエリキシル0.01％「日新」</t>
  </si>
  <si>
    <t>4987813705017</t>
  </si>
  <si>
    <t>ﾆﾌﾟﾛESﾌｧｰﾏ</t>
  </si>
  <si>
    <t>ｱｽﾍﾞﾘﾝ錠10㎎</t>
  </si>
  <si>
    <t>4987190120717</t>
  </si>
  <si>
    <t>1袋×10袋</t>
  </si>
  <si>
    <t>214990</t>
  </si>
  <si>
    <t>4987190053305</t>
  </si>
  <si>
    <t>炭酸ﾗﾝﾀﾝ顆粒分包250mg｢ﾆﾌﾟﾛ｣</t>
  </si>
  <si>
    <t>250mg 120包</t>
  </si>
  <si>
    <t>4987428143303</t>
  </si>
  <si>
    <t>ﾄﾙﾘｼﾃｨ皮下注0.75mgｱﾃｵｽ</t>
  </si>
  <si>
    <t>1ｷｯﾄ×2ｷｯﾄ</t>
  </si>
  <si>
    <t>302260</t>
  </si>
  <si>
    <t>4987170009315</t>
  </si>
  <si>
    <t>ｲﾝﾌﾘｷｼﾏﾌﾞBS点滴静注用100mg｢NK｣</t>
  </si>
  <si>
    <t>100mg 1V</t>
  </si>
  <si>
    <t>4987792102920</t>
  </si>
  <si>
    <t>ｾﾊﾟﾐｯﾄ細粒1%</t>
  </si>
  <si>
    <t>1g×300包</t>
  </si>
  <si>
    <t>4987792168711</t>
  </si>
  <si>
    <t>4987173019106</t>
  </si>
  <si>
    <t>ﾋﾞﾙﾃﾌﾟｿ点滴静注250mg</t>
  </si>
  <si>
    <t>4987173080014</t>
  </si>
  <si>
    <t>亜鉛華軟膏「ｼｵｴ」</t>
  </si>
  <si>
    <t>500g</t>
  </si>
  <si>
    <t>4987945002022</t>
  </si>
  <si>
    <t>261540</t>
  </si>
  <si>
    <t>4987443328877</t>
  </si>
  <si>
    <t>ﾉﾊﾞﾙﾃｨｽﾌｧｰﾏ</t>
  </si>
  <si>
    <t>ﾎﾞﾙﾀﾚﾝｹﾞﾙ1%</t>
  </si>
  <si>
    <t>1% 25g 10本</t>
  </si>
  <si>
    <t>237910</t>
  </si>
  <si>
    <t>4987443368040</t>
  </si>
  <si>
    <t>ﾚﾎﾞﾚｰﾄﾞ錠25mg</t>
  </si>
  <si>
    <t>25mg 70錠</t>
  </si>
  <si>
    <t>4987616003969</t>
  </si>
  <si>
    <t>4987341102616</t>
  </si>
  <si>
    <t>ﾊﾞｲｴﾙ薬品</t>
  </si>
  <si>
    <t>ｱﾀﾞﾗｰﾄCR錠10mg</t>
  </si>
  <si>
    <t>4987798010229</t>
  </si>
  <si>
    <t>ﾊﾞｲｵｼﾞｪﾝ･ｼﾞｬﾊﾟﾝ</t>
  </si>
  <si>
    <t>ｽﾋﾟﾝﾗｻﾞ髄注12mg</t>
  </si>
  <si>
    <t xml:space="preserve">1瓶×1瓶	</t>
  </si>
  <si>
    <t>4987188456026</t>
  </si>
  <si>
    <t>14枚</t>
  </si>
  <si>
    <t>301200</t>
  </si>
  <si>
    <t>4987114226907</t>
  </si>
  <si>
    <t>ｱﾄｶﾞﾑ点滴静注液250mg</t>
  </si>
  <si>
    <t>250mg 5mL 5A</t>
  </si>
  <si>
    <t>4987431292043</t>
  </si>
  <si>
    <t>ﾃｽﾁﾉﾝﾃﾞﾎﾟｰ筋注用125mg「F」</t>
  </si>
  <si>
    <t>4987197483204</t>
  </si>
  <si>
    <t>4987213117014</t>
  </si>
  <si>
    <t>ﾏﾙﾎ</t>
  </si>
  <si>
    <t>ﾐﾁｰｶﾞ皮下注用60mgｼﾘﾝｼﾞ</t>
  </si>
  <si>
    <t>301260</t>
  </si>
  <si>
    <t>4987496350030</t>
  </si>
  <si>
    <t>ﾒﾙｸﾊﾞｲｵﾌｧｰﾏ</t>
  </si>
  <si>
    <t>ｱｰﾋﾞﾀｯｸｽ注射液500mg</t>
  </si>
  <si>
    <t>500mg100mL 1瓶</t>
  </si>
  <si>
    <t>256510</t>
  </si>
  <si>
    <t>4987235013233</t>
  </si>
  <si>
    <t>ﾂﾛﾌﾞﾃﾛｰﾙﾃｰﾌﾟ2mg｢YP｣</t>
  </si>
  <si>
    <t>2mg 70枚</t>
  </si>
  <si>
    <t>212990</t>
  </si>
  <si>
    <t>4987476152401</t>
  </si>
  <si>
    <t>ｽﾏﾄﾘﾌﾟﾀﾝ錠50mg｢YD｣</t>
  </si>
  <si>
    <t>50mg 12錠</t>
  </si>
  <si>
    <t>218280</t>
  </si>
  <si>
    <t>4987476177008</t>
  </si>
  <si>
    <t>ﾄｱﾗｾｯﾄ配合錠｢YD｣</t>
  </si>
  <si>
    <t>PTP100錠</t>
  </si>
  <si>
    <t>338330</t>
  </si>
  <si>
    <t>4987476126945</t>
  </si>
  <si>
    <t>ﾏﾝﾆｯﾄｰﾙS注射液300mL</t>
  </si>
  <si>
    <t>300mL 15袋</t>
  </si>
  <si>
    <t>263710</t>
  </si>
  <si>
    <t>4987288571032</t>
  </si>
  <si>
    <t>ﾖｳ素｢ｺｻﾞｶｲ･M｣</t>
  </si>
  <si>
    <t>ﾊﾞﾗ25g</t>
  </si>
  <si>
    <t>4987288730255</t>
  </si>
  <si>
    <t>亜鉛華軟膏「ﾖｼﾀﾞ」</t>
  </si>
  <si>
    <t>GEﾍﾙｽｹｱﾌｧｰﾏ</t>
    <rPh sb="0" eb="11">
      <t>ＧＥヘルスケアファーマ</t>
    </rPh>
    <phoneticPr fontId="8"/>
  </si>
  <si>
    <t>協和ｷﾘﾝ</t>
    <rPh sb="0" eb="5">
      <t>キョウワキリン</t>
    </rPh>
    <phoneticPr fontId="8"/>
  </si>
  <si>
    <t>ｵﾙﾂﾋﾞｰｵ静注用250単位</t>
    <rPh sb="7" eb="10">
      <t>ジョウチュウヨウ</t>
    </rPh>
    <rPh sb="13" eb="15">
      <t>タンイ</t>
    </rPh>
    <phoneticPr fontId="16"/>
  </si>
  <si>
    <t>ｵﾙﾂﾋﾞｰｵ静注用500単位</t>
    <rPh sb="7" eb="10">
      <t>ジョウチュウヨウ</t>
    </rPh>
    <rPh sb="13" eb="15">
      <t>タンイ</t>
    </rPh>
    <phoneticPr fontId="16"/>
  </si>
  <si>
    <t>沢井製薬</t>
    <rPh sb="0" eb="4">
      <t>サワイセイヤク</t>
    </rPh>
    <phoneticPr fontId="8"/>
  </si>
  <si>
    <t>未定</t>
    <rPh sb="0" eb="2">
      <t>ミテイ</t>
    </rPh>
    <phoneticPr fontId="8"/>
  </si>
  <si>
    <t>ﾆｺﾗﾝｼﾞﾙ点滴静注用48mg「ｻﾜｲ」</t>
    <rPh sb="10" eb="11">
      <t>ヨウ</t>
    </rPh>
    <rPh sb="11" eb="13">
      <t>４８</t>
    </rPh>
    <phoneticPr fontId="8"/>
  </si>
  <si>
    <t>ﾆｺﾗﾝｼﾞﾙ点滴静注用2mg「ｻﾜｲ」</t>
    <rPh sb="10" eb="11">
      <t>ヨウ</t>
    </rPh>
    <phoneticPr fontId="8"/>
  </si>
  <si>
    <t>住友ﾌｧｰﾏ</t>
    <rPh sb="0" eb="6">
      <t>スミトモファーマ</t>
    </rPh>
    <phoneticPr fontId="8"/>
  </si>
  <si>
    <t>第一三共</t>
    <rPh sb="0" eb="4">
      <t>ダイイチサンキョウ</t>
    </rPh>
    <phoneticPr fontId="8"/>
  </si>
  <si>
    <t>武田薬品工業</t>
    <rPh sb="0" eb="6">
      <t>タケダヤクヒンコウギョウ</t>
    </rPh>
    <phoneticPr fontId="8"/>
  </si>
  <si>
    <t>中外製薬</t>
    <rPh sb="0" eb="4">
      <t>チュウガイセイヤク</t>
    </rPh>
    <phoneticPr fontId="8"/>
  </si>
  <si>
    <t>東和薬品</t>
    <rPh sb="0" eb="4">
      <t>トウワヤクヒン</t>
    </rPh>
    <phoneticPr fontId="8"/>
  </si>
  <si>
    <t>ｵﾗﾝｻﾞﾋﾟﾝ細粒1%｢ﾄｰﾜ｣</t>
    <rPh sb="8" eb="10">
      <t>サイリュウ</t>
    </rPh>
    <phoneticPr fontId="8"/>
  </si>
  <si>
    <t>ｸﾞﾘﾒﾋﾟﾘﾄﾞOD錠0.5mg「ﾄｰﾜ」</t>
    <rPh sb="11" eb="12">
      <t>ジョウ</t>
    </rPh>
    <phoneticPr fontId="8"/>
  </si>
  <si>
    <t>10錠×10</t>
    <rPh sb="2" eb="3">
      <t>ジョウ</t>
    </rPh>
    <phoneticPr fontId="8"/>
  </si>
  <si>
    <t>ｸﾞﾘﾒﾋﾟﾘﾄﾞOD錠1mg「ﾄｰﾜ」</t>
    <rPh sb="11" eb="12">
      <t>ジョウ</t>
    </rPh>
    <phoneticPr fontId="8"/>
  </si>
  <si>
    <t>ｸﾞﾘﾒﾋﾟﾘﾄﾞOD錠3mg「ﾄｰﾜ」</t>
    <rPh sb="11" eb="12">
      <t>ジョウ</t>
    </rPh>
    <phoneticPr fontId="8"/>
  </si>
  <si>
    <t>ｼﾞｱｾﾞﾊﾟﾑ錠2mg「ﾄｰﾜ｣</t>
    <rPh sb="8" eb="9">
      <t>ジョウ</t>
    </rPh>
    <phoneticPr fontId="8"/>
  </si>
  <si>
    <t>ﾊﾞﾗ1000錠</t>
    <rPh sb="7" eb="8">
      <t>ジョウ</t>
    </rPh>
    <phoneticPr fontId="8"/>
  </si>
  <si>
    <t>ｼﾞｱｾﾞﾊﾟﾑ錠5mg「ﾄｰﾜ｣</t>
    <rPh sb="8" eb="9">
      <t>ジョウ</t>
    </rPh>
    <phoneticPr fontId="8"/>
  </si>
  <si>
    <t>日本化薬</t>
    <rPh sb="0" eb="4">
      <t>ニホンカヤク</t>
    </rPh>
    <phoneticPr fontId="8"/>
  </si>
  <si>
    <t>ｴﾙﾛﾁﾆﾌﾞ錠100mg「NK」</t>
    <rPh sb="7" eb="8">
      <t>ジョウ</t>
    </rPh>
    <phoneticPr fontId="8"/>
  </si>
  <si>
    <t>10錠</t>
    <rPh sb="2" eb="3">
      <t>ジョウ</t>
    </rPh>
    <phoneticPr fontId="8"/>
  </si>
  <si>
    <t>ｴﾙﾛﾁﾆﾌﾞ錠150mg「NK」</t>
    <rPh sb="7" eb="8">
      <t>ジョウ</t>
    </rPh>
    <phoneticPr fontId="8"/>
  </si>
  <si>
    <t>ｴﾙﾛﾁﾆﾌﾞ錠25mg「NK」</t>
    <rPh sb="7" eb="8">
      <t>ジョウ</t>
    </rPh>
    <phoneticPr fontId="8"/>
  </si>
  <si>
    <t>日本臓器</t>
    <rPh sb="0" eb="4">
      <t>ニホンゾウキ</t>
    </rPh>
    <phoneticPr fontId="8"/>
  </si>
  <si>
    <t>ｵｾﾞﾝﾋﾟｯｸ皮下注1.0mgSD</t>
    <rPh sb="8" eb="11">
      <t>ヒカチュウ</t>
    </rPh>
    <phoneticPr fontId="8"/>
  </si>
  <si>
    <t>ｵｾﾞﾝﾋﾟｯｸ皮下注2mg</t>
    <rPh sb="9" eb="10">
      <t>２</t>
    </rPh>
    <rPh sb="10" eb="14">
      <t>ｍｇＳＤ</t>
    </rPh>
    <phoneticPr fontId="8"/>
  </si>
  <si>
    <t>ﾀﾞｻﾁﾆﾌﾞ錠20mg｢BMSH｣</t>
    <rPh sb="7" eb="8">
      <t>ジョウ</t>
    </rPh>
    <phoneticPr fontId="6"/>
  </si>
  <si>
    <t>30錠</t>
    <rPh sb="2" eb="3">
      <t>ジョウ</t>
    </rPh>
    <phoneticPr fontId="5"/>
  </si>
  <si>
    <t>ﾀﾞｻﾁﾆﾌﾞ錠50mg｢BMSH｣</t>
    <rPh sb="7" eb="8">
      <t>ジョウ</t>
    </rPh>
    <phoneticPr fontId="6"/>
  </si>
  <si>
    <t>麻薬</t>
    <rPh sb="0" eb="2">
      <t>マヤク</t>
    </rPh>
    <phoneticPr fontId="8"/>
  </si>
  <si>
    <t>ﾍﾟﾁｼﾞﾝ塩酸塩注射液50mg「ﾀｹﾀﾞ」</t>
    <rPh sb="6" eb="9">
      <t>エンサンエン</t>
    </rPh>
    <rPh sb="9" eb="11">
      <t>チュウシャ</t>
    </rPh>
    <rPh sb="11" eb="12">
      <t>エキ</t>
    </rPh>
    <phoneticPr fontId="8"/>
  </si>
  <si>
    <t>単独</t>
    <rPh sb="0" eb="2">
      <t>タンドク</t>
    </rPh>
    <phoneticPr fontId="8"/>
  </si>
  <si>
    <t>岩城製薬</t>
    <rPh sb="0" eb="4">
      <t>イワキセイヤク</t>
    </rPh>
    <phoneticPr fontId="8"/>
  </si>
  <si>
    <t>ｸﾛﾍﾞﾀｿﾞｰﾙﾌﾟﾛﾋﾟｵﾝ酸ｴｽﾃﾙｸﾘｰﾑ0.005%「MYK」</t>
    <rPh sb="16" eb="17">
      <t>サン</t>
    </rPh>
    <phoneticPr fontId="8"/>
  </si>
  <si>
    <t>ﾃﾞｴﾋﾞｺﾞ錠5mg</t>
    <rPh sb="7" eb="8">
      <t>ジョウ</t>
    </rPh>
    <phoneticPr fontId="8"/>
  </si>
  <si>
    <t>大塚製薬</t>
    <rPh sb="0" eb="4">
      <t>オオツカセイヤク</t>
    </rPh>
    <phoneticPr fontId="8"/>
  </si>
  <si>
    <t>ﾄﾙﾊﾞﾌﾟﾀﾝOD錠7.5mg「ｵｰﾂｶ」</t>
    <rPh sb="10" eb="11">
      <t>ジョウ</t>
    </rPh>
    <phoneticPr fontId="8"/>
  </si>
  <si>
    <t>ﾋﾞｶﾈｲﾄ輸液</t>
    <rPh sb="6" eb="8">
      <t>ユエキ</t>
    </rPh>
    <phoneticPr fontId="8"/>
  </si>
  <si>
    <t>大原薬品工業</t>
    <rPh sb="0" eb="6">
      <t>オオハラヤクヒンコウギョウ</t>
    </rPh>
    <phoneticPr fontId="8"/>
  </si>
  <si>
    <t>科研製薬</t>
    <rPh sb="0" eb="4">
      <t>カケンセイヤク</t>
    </rPh>
    <phoneticPr fontId="8"/>
  </si>
  <si>
    <t>杏林製薬</t>
    <rPh sb="0" eb="4">
      <t>キョウリンセイヤク</t>
    </rPh>
    <phoneticPr fontId="8"/>
  </si>
  <si>
    <t>共和薬品工業</t>
    <rPh sb="0" eb="6">
      <t>キョウワヤクヒンコウギョウ</t>
    </rPh>
    <phoneticPr fontId="8"/>
  </si>
  <si>
    <t>ｴﾌﾟﾚﾚﾉﾝ錠25mg「杏林」</t>
    <rPh sb="7" eb="8">
      <t>ジョウ</t>
    </rPh>
    <rPh sb="13" eb="15">
      <t>キョウリン</t>
    </rPh>
    <phoneticPr fontId="8"/>
  </si>
  <si>
    <t>ｶﾌﾞﾘﾋﾞ注射用10mg</t>
    <rPh sb="6" eb="8">
      <t>チュウシャ</t>
    </rPh>
    <rPh sb="8" eb="9">
      <t>ヨウ</t>
    </rPh>
    <phoneticPr fontId="16"/>
  </si>
  <si>
    <t>ｱｶﾙﾎﾞｰｽ錠100mg「ｻﾜｲ」</t>
    <rPh sb="7" eb="8">
      <t>ジョウ</t>
    </rPh>
    <phoneticPr fontId="8"/>
  </si>
  <si>
    <t>酢酸亜鉛錠25mg「ｻﾜｲ」</t>
    <rPh sb="0" eb="1">
      <t>ス</t>
    </rPh>
    <rPh sb="1" eb="2">
      <t>サン</t>
    </rPh>
    <rPh sb="2" eb="4">
      <t>アエン</t>
    </rPh>
    <rPh sb="4" eb="5">
      <t>ジョウ</t>
    </rPh>
    <phoneticPr fontId="8"/>
  </si>
  <si>
    <t>ﾚﾍﾞﾁﾗｾﾀﾑ錠250mg｢ｻﾜｲ｣</t>
    <rPh sb="8" eb="9">
      <t>ジョウ</t>
    </rPh>
    <phoneticPr fontId="8"/>
  </si>
  <si>
    <t>ﾛﾌﾗｾﾞﾌﾟ酸ｴﾁﾙ錠2mg「ｻﾜｲ」</t>
    <rPh sb="7" eb="8">
      <t>サン</t>
    </rPh>
    <rPh sb="11" eb="12">
      <t>ジョウ</t>
    </rPh>
    <phoneticPr fontId="8"/>
  </si>
  <si>
    <t>100錠</t>
    <rPh sb="3" eb="4">
      <t>ジョウ</t>
    </rPh>
    <phoneticPr fontId="8"/>
  </si>
  <si>
    <t>参天製薬</t>
    <rPh sb="0" eb="4">
      <t>サンテンセイヤク</t>
    </rPh>
    <phoneticPr fontId="8"/>
  </si>
  <si>
    <t>ﾗｸﾘﾐﾝ点眼0.005%</t>
    <rPh sb="5" eb="7">
      <t>テンガン</t>
    </rPh>
    <phoneticPr fontId="8"/>
  </si>
  <si>
    <t>三和化学</t>
    <rPh sb="0" eb="4">
      <t>サンワカガク</t>
    </rPh>
    <phoneticPr fontId="8"/>
  </si>
  <si>
    <t>ﾗｸﾞﾉｽNF経口ｾﾞﾘｰ分包12g</t>
    <rPh sb="7" eb="9">
      <t>ケイコウ</t>
    </rPh>
    <rPh sb="13" eb="14">
      <t>プン</t>
    </rPh>
    <rPh sb="14" eb="15">
      <t>ホウ</t>
    </rPh>
    <phoneticPr fontId="8"/>
  </si>
  <si>
    <t>84包</t>
    <rPh sb="2" eb="3">
      <t>ホウ</t>
    </rPh>
    <phoneticPr fontId="8"/>
  </si>
  <si>
    <t>塩野義製薬</t>
    <rPh sb="0" eb="5">
      <t>シオノギセイヤク</t>
    </rPh>
    <phoneticPr fontId="8"/>
  </si>
  <si>
    <t>大正製薬</t>
    <rPh sb="0" eb="4">
      <t>タイショウセイヤク</t>
    </rPh>
    <phoneticPr fontId="8"/>
  </si>
  <si>
    <t>太陽ﾌｧﾙﾏ</t>
    <rPh sb="0" eb="6">
      <t>タイヨウファルマ</t>
    </rPh>
    <phoneticPr fontId="8"/>
  </si>
  <si>
    <t>ｶｲﾄﾘﾙ錠1mg</t>
    <rPh sb="5" eb="6">
      <t>ジョウ</t>
    </rPh>
    <phoneticPr fontId="16"/>
  </si>
  <si>
    <t>高田製薬</t>
    <rPh sb="0" eb="4">
      <t>タカダセイヤク</t>
    </rPh>
    <phoneticPr fontId="8"/>
  </si>
  <si>
    <t>ｲﾌﾞﾌﾟﾛﾌｪﾝ錠100㎎「NIG」</t>
    <rPh sb="9" eb="10">
      <t>ジョウ</t>
    </rPh>
    <phoneticPr fontId="8"/>
  </si>
  <si>
    <t>田辺三菱</t>
    <rPh sb="0" eb="4">
      <t>タナベミツビシ</t>
    </rPh>
    <phoneticPr fontId="8"/>
  </si>
  <si>
    <t>ﾙﾊﾟﾌｨﾝ錠10mg</t>
    <rPh sb="6" eb="7">
      <t>ジョウ</t>
    </rPh>
    <phoneticPr fontId="8"/>
  </si>
  <si>
    <t>ﾂﾑﾗ</t>
    <rPh sb="0" eb="3">
      <t>ツムラ</t>
    </rPh>
    <phoneticPr fontId="8"/>
  </si>
  <si>
    <t>ﾂﾑﾗ柴胡加竜骨牡蛎湯ｴｷｽ顆粒</t>
    <rPh sb="3" eb="5">
      <t>サイコ</t>
    </rPh>
    <rPh sb="5" eb="6">
      <t>クワ</t>
    </rPh>
    <rPh sb="6" eb="8">
      <t>リュウコツ</t>
    </rPh>
    <rPh sb="8" eb="10">
      <t>ボレイ</t>
    </rPh>
    <rPh sb="10" eb="11">
      <t>ユ</t>
    </rPh>
    <rPh sb="14" eb="16">
      <t>カリュウ</t>
    </rPh>
    <phoneticPr fontId="8"/>
  </si>
  <si>
    <t>42包</t>
    <rPh sb="2" eb="3">
      <t>ホウ</t>
    </rPh>
    <phoneticPr fontId="8"/>
  </si>
  <si>
    <t>鶴原製薬</t>
    <rPh sb="0" eb="4">
      <t>ツルハラセイヤク</t>
    </rPh>
    <phoneticPr fontId="8"/>
  </si>
  <si>
    <t>ﾀﾞｲﾌｪﾝ配合錠</t>
    <rPh sb="6" eb="8">
      <t>ハイゴウ</t>
    </rPh>
    <rPh sb="8" eb="9">
      <t>ジョウ</t>
    </rPh>
    <phoneticPr fontId="8"/>
  </si>
  <si>
    <t>帝國製薬</t>
    <rPh sb="0" eb="4">
      <t>テイコクセイヤク</t>
    </rPh>
    <phoneticPr fontId="8"/>
  </si>
  <si>
    <t>ｲﾝﾃﾊﾞﾝ軟膏1%</t>
    <rPh sb="6" eb="8">
      <t>ナンコウ</t>
    </rPh>
    <phoneticPr fontId="8"/>
  </si>
  <si>
    <t>７枚×50袋</t>
    <rPh sb="1" eb="2">
      <t>マイ</t>
    </rPh>
    <rPh sb="5" eb="6">
      <t>フクロ</t>
    </rPh>
    <phoneticPr fontId="8"/>
  </si>
  <si>
    <t>日新製薬</t>
    <rPh sb="0" eb="4">
      <t>ニッシンセイヤク</t>
    </rPh>
    <phoneticPr fontId="8"/>
  </si>
  <si>
    <t>ｼﾌﾟﾛﾌﾛｷｻｼﾝ点滴静注液400mg｢ﾆﾌﾟﾛ」</t>
    <rPh sb="10" eb="14">
      <t>テンテキジョウチュウ</t>
    </rPh>
    <rPh sb="14" eb="15">
      <t>エキ</t>
    </rPh>
    <phoneticPr fontId="8"/>
  </si>
  <si>
    <t>日本ｲｰﾗｲﾘﾘｰ</t>
    <rPh sb="0" eb="9">
      <t>ニホンイーライリリー</t>
    </rPh>
    <phoneticPr fontId="8"/>
  </si>
  <si>
    <t>日本ｼﾞｪﾈﾘｯｸ</t>
    <rPh sb="0" eb="9">
      <t>ニホンジェネリック</t>
    </rPh>
    <phoneticPr fontId="8"/>
  </si>
  <si>
    <t>ﾄﾘｱｿﾞﾗﾑ錠0.125mg「CH」</t>
    <rPh sb="7" eb="8">
      <t>ジョウ</t>
    </rPh>
    <phoneticPr fontId="8"/>
  </si>
  <si>
    <t>日本新薬</t>
    <rPh sb="0" eb="4">
      <t>ニホンシンヤク</t>
    </rPh>
    <phoneticPr fontId="8"/>
  </si>
  <si>
    <t>日本ｾﾙｳﾞｨｴ</t>
    <rPh sb="0" eb="8">
      <t>ニホンセルヴィエ</t>
    </rPh>
    <phoneticPr fontId="8"/>
  </si>
  <si>
    <t>ｵﾝｷｬｽﾊﾟｰ点滴静注用3750</t>
    <rPh sb="8" eb="12">
      <t>テンテキジョウチュウ</t>
    </rPh>
    <rPh sb="12" eb="13">
      <t>ヨウ</t>
    </rPh>
    <phoneticPr fontId="16"/>
  </si>
  <si>
    <t>ﾘﾍﾞﾙｻｽ錠7mg</t>
    <rPh sb="6" eb="7">
      <t>ジョウ</t>
    </rPh>
    <phoneticPr fontId="8"/>
  </si>
  <si>
    <t>久光製薬</t>
    <rPh sb="0" eb="4">
      <t>ヒサミツセイヤク</t>
    </rPh>
    <phoneticPr fontId="8"/>
  </si>
  <si>
    <t>ﾘﾊﾞｽﾁｸﾞﾐﾝﾃｰﾌﾟ13.5mg「久光」</t>
    <rPh sb="20" eb="22">
      <t>ヒサミツ</t>
    </rPh>
    <phoneticPr fontId="8"/>
  </si>
  <si>
    <t>富士製薬工業</t>
    <rPh sb="0" eb="6">
      <t>フジセイヤクコウギョウ</t>
    </rPh>
    <phoneticPr fontId="8"/>
  </si>
  <si>
    <t>扶桑薬品工業</t>
    <rPh sb="0" eb="6">
      <t>フソウヤクヒンコウギョウ</t>
    </rPh>
    <phoneticPr fontId="8"/>
  </si>
  <si>
    <t>ﾄﾞﾊﾟｺｰﾙ配合錠L100</t>
    <rPh sb="7" eb="9">
      <t>ハイゴウ</t>
    </rPh>
    <rPh sb="9" eb="10">
      <t>ジョウ</t>
    </rPh>
    <phoneticPr fontId="8"/>
  </si>
  <si>
    <t>祐徳薬品</t>
    <rPh sb="0" eb="4">
      <t>ユウトクヤクヒン</t>
    </rPh>
    <phoneticPr fontId="8"/>
  </si>
  <si>
    <t>陽進堂</t>
    <rPh sb="0" eb="3">
      <t>ヨウシンドウ</t>
    </rPh>
    <phoneticPr fontId="8"/>
  </si>
  <si>
    <t>吉田製薬</t>
    <rPh sb="0" eb="4">
      <t>ヨシダセイヤク</t>
    </rPh>
    <phoneticPr fontId="8"/>
  </si>
  <si>
    <r>
      <t>ヴｨｱﾄﾘｽ</t>
    </r>
    <r>
      <rPr>
        <sz val="9"/>
        <rFont val="ＭＳ ゴシック"/>
        <family val="3"/>
        <charset val="128"/>
      </rPr>
      <t>製薬</t>
    </r>
    <rPh sb="6" eb="8">
      <t>セイヤク</t>
    </rPh>
    <phoneticPr fontId="8"/>
  </si>
  <si>
    <r>
      <t>ｾﾞﾘｱ新薬</t>
    </r>
    <r>
      <rPr>
        <sz val="9"/>
        <rFont val="ＭＳ ゴシック"/>
        <family val="3"/>
        <charset val="128"/>
      </rPr>
      <t>工業</t>
    </r>
    <rPh sb="6" eb="8">
      <t>コウギョウ</t>
    </rPh>
    <phoneticPr fontId="8"/>
  </si>
  <si>
    <t>公告年月日　令和６年３月13日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4" eb="15">
      <t>ニチ</t>
    </rPh>
    <phoneticPr fontId="5"/>
  </si>
  <si>
    <t>ｶﾞﾄﾞﾃﾙ酸ﾒｸﾞﾙﾐﾝ静注38%ｼﾘﾝｼﾞ13mL｢GE｣</t>
    <phoneticPr fontId="2"/>
  </si>
  <si>
    <t>ｶﾞﾄﾞﾃﾙ酸ﾒｸﾞﾙﾐﾝ静注38%ｼﾘﾝｼﾞ10mL「GE」</t>
    <rPh sb="6" eb="7">
      <t>サン</t>
    </rPh>
    <rPh sb="13" eb="15">
      <t>ジョウチュウ</t>
    </rPh>
    <phoneticPr fontId="8"/>
  </si>
  <si>
    <t>ｶﾞﾄﾞﾃﾙ酸ﾒｸﾞﾙﾐﾝ静注38%ｼﾘﾝｼﾞ15mL「GE」</t>
    <rPh sb="6" eb="7">
      <t>サン</t>
    </rPh>
    <rPh sb="13" eb="15">
      <t>ジョウチュウ</t>
    </rPh>
    <phoneticPr fontId="8"/>
  </si>
  <si>
    <t>ｶﾞﾄﾞﾃﾙ酸ﾒｸﾞﾙﾐﾝ静注38%ｼﾘﾝｼﾞ20mL「GE」</t>
    <rPh sb="6" eb="7">
      <t>サン</t>
    </rPh>
    <rPh sb="13" eb="15">
      <t>ジョウチュウ</t>
    </rPh>
    <phoneticPr fontId="8"/>
  </si>
  <si>
    <t>ｴﾅﾗﾌﾟﾘﾙﾏﾚｲﾝ酸塩錠2.5mg｢ｱﾒﾙ｣PTP100錠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</si>
</sst>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#,##0;\-#,##0;&quot;-&quot;"/>
    <numFmt numFmtId="177" formatCode="&quot;¥&quot;#,##0;[Red]\-#,##0"/>
    <numFmt numFmtId="178" formatCode="#,##0\);[Red]\-#,##0"/>
  </numFmts>
  <fonts count="6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b/>
      <sz val="12"/>
      <color indexed="9"/>
      <name val="ＭＳ 明朝"/>
      <family val="1"/>
      <charset val="128"/>
    </font>
    <font>
      <sz val="12"/>
      <color indexed="60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2"/>
      <color indexed="52"/>
      <name val="ＭＳ 明朝"/>
      <family val="1"/>
      <charset val="128"/>
    </font>
    <font>
      <sz val="12"/>
      <color indexed="20"/>
      <name val="ＭＳ 明朝"/>
      <family val="1"/>
      <charset val="128"/>
    </font>
    <font>
      <b/>
      <sz val="12"/>
      <color indexed="5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name val="明朝"/>
      <family val="1"/>
      <charset val="128"/>
    </font>
    <font>
      <b/>
      <sz val="15"/>
      <color indexed="56"/>
      <name val="ＭＳ 明朝"/>
      <family val="1"/>
      <charset val="128"/>
    </font>
    <font>
      <b/>
      <sz val="13"/>
      <color indexed="56"/>
      <name val="ＭＳ 明朝"/>
      <family val="1"/>
      <charset val="128"/>
    </font>
    <font>
      <b/>
      <sz val="11"/>
      <color indexed="56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2"/>
      <color indexed="63"/>
      <name val="ＭＳ 明朝"/>
      <family val="1"/>
      <charset val="128"/>
    </font>
    <font>
      <i/>
      <sz val="12"/>
      <color indexed="23"/>
      <name val="ＭＳ 明朝"/>
      <family val="1"/>
      <charset val="128"/>
    </font>
    <font>
      <sz val="12"/>
      <color indexed="62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7"/>
      <name val="ＭＳ 明朝"/>
      <family val="1"/>
      <charset val="128"/>
    </font>
    <font>
      <sz val="9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4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b/>
      <sz val="10"/>
      <name val="HGｺﾞｼｯｸM"/>
      <family val="3"/>
      <charset val="128"/>
    </font>
    <font>
      <sz val="9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176" fontId="25" fillId="0" borderId="0" applyFill="0" applyBorder="0" applyAlignment="0"/>
    <xf numFmtId="0" fontId="25" fillId="0" borderId="0" applyFill="0" applyBorder="0" applyAlignment="0"/>
    <xf numFmtId="0" fontId="26" fillId="0" borderId="0">
      <alignment horizontal="left"/>
    </xf>
    <xf numFmtId="0" fontId="27" fillId="0" borderId="1" applyNumberFormat="0" applyAlignment="0" applyProtection="0">
      <alignment horizontal="left" vertical="center"/>
    </xf>
    <xf numFmtId="0" fontId="27" fillId="0" borderId="2">
      <alignment horizontal="left" vertical="center"/>
    </xf>
    <xf numFmtId="0" fontId="28" fillId="0" borderId="0" applyBorder="0"/>
    <xf numFmtId="0" fontId="28" fillId="0" borderId="0"/>
    <xf numFmtId="0" fontId="29" fillId="0" borderId="0"/>
    <xf numFmtId="4" fontId="26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/>
    <xf numFmtId="0" fontId="33" fillId="0" borderId="0">
      <alignment horizontal="center"/>
    </xf>
    <xf numFmtId="0" fontId="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6" fillId="22" borderId="4" applyNumberFormat="0" applyFont="0" applyAlignment="0" applyProtection="0">
      <alignment vertical="center"/>
    </xf>
    <xf numFmtId="0" fontId="6" fillId="22" borderId="4" applyNumberFormat="0" applyFont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" fillId="0" borderId="6"/>
    <xf numFmtId="0" fontId="13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5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1" fillId="0" borderId="0"/>
    <xf numFmtId="0" fontId="41" fillId="0" borderId="0"/>
    <xf numFmtId="0" fontId="41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1" fillId="0" borderId="0"/>
    <xf numFmtId="0" fontId="3" fillId="0" borderId="0"/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7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49" fillId="0" borderId="0"/>
    <xf numFmtId="0" fontId="22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0" xfId="0" applyFont="1" applyAlignment="1">
      <alignment vertical="center" shrinkToFit="1"/>
    </xf>
    <xf numFmtId="38" fontId="53" fillId="0" borderId="0" xfId="1" applyFont="1" applyFill="1">
      <alignment vertical="center"/>
    </xf>
    <xf numFmtId="0" fontId="53" fillId="25" borderId="13" xfId="0" applyFont="1" applyFill="1" applyBorder="1" applyAlignment="1">
      <alignment horizontal="center" vertical="center" wrapText="1" shrinkToFit="1"/>
    </xf>
    <xf numFmtId="38" fontId="53" fillId="25" borderId="13" xfId="1" applyFont="1" applyFill="1" applyBorder="1" applyAlignment="1">
      <alignment horizontal="center" vertical="center" wrapText="1" shrinkToFit="1"/>
    </xf>
    <xf numFmtId="0" fontId="53" fillId="0" borderId="0" xfId="0" applyFont="1" applyAlignment="1">
      <alignment horizontal="center" vertical="center" shrinkToFit="1"/>
    </xf>
    <xf numFmtId="0" fontId="53" fillId="0" borderId="13" xfId="0" applyFont="1" applyBorder="1" applyAlignment="1">
      <alignment vertical="center" shrinkToFit="1"/>
    </xf>
    <xf numFmtId="38" fontId="53" fillId="0" borderId="13" xfId="1" applyFont="1" applyFill="1" applyBorder="1">
      <alignment vertical="center"/>
    </xf>
    <xf numFmtId="38" fontId="53" fillId="24" borderId="13" xfId="1" applyFont="1" applyFill="1" applyBorder="1" applyAlignment="1">
      <alignment horizontal="center" vertical="center" wrapText="1" shrinkToFit="1"/>
    </xf>
    <xf numFmtId="0" fontId="54" fillId="0" borderId="0" xfId="0" applyFont="1">
      <alignment vertical="center"/>
    </xf>
    <xf numFmtId="0" fontId="53" fillId="0" borderId="0" xfId="0" applyFont="1" applyAlignment="1">
      <alignment horizontal="center" vertical="center"/>
    </xf>
    <xf numFmtId="0" fontId="53" fillId="0" borderId="13" xfId="0" applyFont="1" applyBorder="1" applyAlignment="1">
      <alignment horizontal="center" vertical="center"/>
    </xf>
    <xf numFmtId="38" fontId="53" fillId="25" borderId="13" xfId="1" applyFont="1" applyFill="1" applyBorder="1" applyAlignment="1">
      <alignment horizontal="center" vertical="center"/>
    </xf>
    <xf numFmtId="0" fontId="52" fillId="0" borderId="0" xfId="0" applyFont="1">
      <alignment vertical="center"/>
    </xf>
    <xf numFmtId="0" fontId="52" fillId="0" borderId="0" xfId="0" applyFont="1" applyAlignment="1">
      <alignment vertical="center" shrinkToFit="1"/>
    </xf>
    <xf numFmtId="0" fontId="52" fillId="25" borderId="17" xfId="0" applyFont="1" applyFill="1" applyBorder="1" applyAlignment="1">
      <alignment horizontal="center" vertical="center"/>
    </xf>
    <xf numFmtId="0" fontId="52" fillId="25" borderId="17" xfId="0" applyFont="1" applyFill="1" applyBorder="1" applyAlignment="1">
      <alignment horizontal="center" vertical="center" shrinkToFit="1"/>
    </xf>
    <xf numFmtId="0" fontId="52" fillId="25" borderId="17" xfId="0" applyFont="1" applyFill="1" applyBorder="1" applyAlignment="1">
      <alignment horizontal="center" vertical="center" wrapText="1" shrinkToFit="1"/>
    </xf>
    <xf numFmtId="0" fontId="52" fillId="0" borderId="17" xfId="0" applyFont="1" applyBorder="1" applyAlignment="1">
      <alignment horizontal="center" vertical="center" shrinkToFit="1"/>
    </xf>
    <xf numFmtId="0" fontId="52" fillId="0" borderId="14" xfId="0" applyFont="1" applyBorder="1" applyAlignment="1">
      <alignment horizontal="left" vertical="center" shrinkToFit="1"/>
    </xf>
    <xf numFmtId="5" fontId="52" fillId="0" borderId="17" xfId="0" applyNumberFormat="1" applyFont="1" applyBorder="1" applyAlignment="1">
      <alignment vertical="center" shrinkToFit="1"/>
    </xf>
    <xf numFmtId="0" fontId="52" fillId="25" borderId="14" xfId="0" applyFont="1" applyFill="1" applyBorder="1" applyAlignment="1">
      <alignment horizontal="center" vertical="center" shrinkToFit="1"/>
    </xf>
    <xf numFmtId="0" fontId="52" fillId="0" borderId="14" xfId="0" applyFont="1" applyBorder="1" applyAlignment="1">
      <alignment vertical="center" shrinkToFit="1"/>
    </xf>
    <xf numFmtId="177" fontId="52" fillId="0" borderId="17" xfId="460" applyNumberFormat="1" applyFont="1" applyBorder="1" applyAlignment="1">
      <alignment vertical="center" shrinkToFit="1"/>
    </xf>
    <xf numFmtId="0" fontId="56" fillId="0" borderId="0" xfId="0" applyFont="1" applyAlignment="1">
      <alignment horizontal="right" vertical="center"/>
    </xf>
    <xf numFmtId="0" fontId="52" fillId="0" borderId="0" xfId="0" applyFont="1" applyAlignment="1">
      <alignment horizontal="right" vertical="center" indent="1"/>
    </xf>
    <xf numFmtId="0" fontId="52" fillId="0" borderId="0" xfId="0" applyFont="1" applyAlignment="1">
      <alignment horizontal="left" vertical="top" wrapText="1"/>
    </xf>
    <xf numFmtId="0" fontId="59" fillId="0" borderId="0" xfId="0" applyFont="1">
      <alignment vertical="center"/>
    </xf>
    <xf numFmtId="0" fontId="60" fillId="0" borderId="0" xfId="0" applyFont="1" applyAlignment="1">
      <alignment horizontal="right"/>
    </xf>
    <xf numFmtId="178" fontId="60" fillId="0" borderId="0" xfId="260" applyNumberFormat="1" applyFont="1" applyAlignment="1"/>
    <xf numFmtId="0" fontId="61" fillId="0" borderId="0" xfId="0" applyFont="1">
      <alignment vertical="center"/>
    </xf>
    <xf numFmtId="38" fontId="53" fillId="24" borderId="13" xfId="1" applyFont="1" applyFill="1" applyBorder="1" applyProtection="1">
      <alignment vertical="center"/>
      <protection locked="0"/>
    </xf>
    <xf numFmtId="0" fontId="53" fillId="25" borderId="13" xfId="0" applyFont="1" applyFill="1" applyBorder="1" applyAlignment="1">
      <alignment vertical="center" shrinkToFit="1"/>
    </xf>
    <xf numFmtId="0" fontId="53" fillId="25" borderId="13" xfId="0" applyFont="1" applyFill="1" applyBorder="1" applyAlignment="1">
      <alignment horizontal="center" vertical="center"/>
    </xf>
    <xf numFmtId="38" fontId="53" fillId="25" borderId="13" xfId="1" applyFont="1" applyFill="1" applyBorder="1">
      <alignment vertical="center"/>
    </xf>
    <xf numFmtId="0" fontId="51" fillId="0" borderId="0" xfId="0" applyFont="1">
      <alignment vertical="center"/>
    </xf>
    <xf numFmtId="0" fontId="51" fillId="0" borderId="0" xfId="0" applyFont="1" applyAlignment="1">
      <alignment horizontal="center" vertical="center" wrapText="1"/>
    </xf>
    <xf numFmtId="0" fontId="62" fillId="0" borderId="13" xfId="0" applyFont="1" applyBorder="1" applyAlignment="1">
      <alignment vertical="center" shrinkToFit="1"/>
    </xf>
    <xf numFmtId="0" fontId="62" fillId="25" borderId="13" xfId="0" applyFont="1" applyFill="1" applyBorder="1" applyAlignment="1">
      <alignment vertical="center" shrinkToFit="1"/>
    </xf>
    <xf numFmtId="38" fontId="53" fillId="0" borderId="0" xfId="1" applyFont="1" applyFill="1" applyAlignment="1">
      <alignment vertical="center" shrinkToFit="1"/>
    </xf>
    <xf numFmtId="40" fontId="53" fillId="0" borderId="0" xfId="1" applyNumberFormat="1" applyFont="1" applyFill="1" applyAlignment="1">
      <alignment vertical="center" shrinkToFit="1"/>
    </xf>
    <xf numFmtId="38" fontId="53" fillId="0" borderId="0" xfId="1" applyFont="1" applyFill="1" applyAlignment="1" applyProtection="1">
      <alignment vertical="center" shrinkToFit="1"/>
    </xf>
    <xf numFmtId="0" fontId="53" fillId="25" borderId="13" xfId="0" applyFont="1" applyFill="1" applyBorder="1" applyAlignment="1">
      <alignment horizontal="center" vertical="center" shrinkToFit="1"/>
    </xf>
    <xf numFmtId="49" fontId="53" fillId="25" borderId="13" xfId="0" applyNumberFormat="1" applyFont="1" applyFill="1" applyBorder="1" applyAlignment="1">
      <alignment horizontal="center" vertical="center" shrinkToFit="1"/>
    </xf>
    <xf numFmtId="38" fontId="53" fillId="25" borderId="13" xfId="1" applyFont="1" applyFill="1" applyBorder="1" applyAlignment="1">
      <alignment horizontal="center" vertical="center" shrinkToFit="1"/>
    </xf>
    <xf numFmtId="40" fontId="53" fillId="25" borderId="13" xfId="1" applyNumberFormat="1" applyFont="1" applyFill="1" applyBorder="1" applyAlignment="1">
      <alignment horizontal="center" vertical="center" shrinkToFit="1"/>
    </xf>
    <xf numFmtId="38" fontId="53" fillId="25" borderId="13" xfId="1" applyFont="1" applyFill="1" applyBorder="1" applyAlignment="1" applyProtection="1">
      <alignment horizontal="center" vertical="center" shrinkToFit="1"/>
    </xf>
    <xf numFmtId="0" fontId="53" fillId="0" borderId="13" xfId="0" applyFont="1" applyBorder="1" applyAlignment="1" applyProtection="1">
      <alignment vertical="center" shrinkToFit="1"/>
      <protection locked="0"/>
    </xf>
    <xf numFmtId="49" fontId="53" fillId="0" borderId="13" xfId="0" applyNumberFormat="1" applyFont="1" applyBorder="1" applyAlignment="1">
      <alignment vertical="center" shrinkToFit="1"/>
    </xf>
    <xf numFmtId="38" fontId="53" fillId="0" borderId="13" xfId="1" applyFont="1" applyFill="1" applyBorder="1" applyAlignment="1">
      <alignment vertical="center" shrinkToFit="1"/>
    </xf>
    <xf numFmtId="40" fontId="53" fillId="0" borderId="13" xfId="1" applyNumberFormat="1" applyFont="1" applyFill="1" applyBorder="1" applyAlignment="1">
      <alignment vertical="center" shrinkToFit="1"/>
    </xf>
    <xf numFmtId="38" fontId="53" fillId="0" borderId="13" xfId="1" applyFont="1" applyFill="1" applyBorder="1" applyAlignment="1" applyProtection="1">
      <alignment vertical="center" shrinkToFit="1"/>
    </xf>
    <xf numFmtId="0" fontId="53" fillId="25" borderId="13" xfId="0" applyFont="1" applyFill="1" applyBorder="1" applyAlignment="1" applyProtection="1">
      <alignment vertical="center" shrinkToFit="1"/>
      <protection locked="0"/>
    </xf>
    <xf numFmtId="38" fontId="53" fillId="25" borderId="13" xfId="1" applyFont="1" applyFill="1" applyBorder="1" applyAlignment="1">
      <alignment vertical="center" shrinkToFit="1"/>
    </xf>
    <xf numFmtId="40" fontId="53" fillId="25" borderId="13" xfId="1" applyNumberFormat="1" applyFont="1" applyFill="1" applyBorder="1" applyAlignment="1">
      <alignment vertical="center" shrinkToFit="1"/>
    </xf>
    <xf numFmtId="38" fontId="53" fillId="25" borderId="13" xfId="1" applyFont="1" applyFill="1" applyBorder="1" applyAlignment="1" applyProtection="1">
      <alignment vertical="center" shrinkToFi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177" fontId="57" fillId="0" borderId="0" xfId="0" applyNumberFormat="1" applyFont="1" applyAlignment="1">
      <alignment horizontal="right" vertical="center"/>
    </xf>
    <xf numFmtId="49" fontId="58" fillId="0" borderId="14" xfId="0" applyNumberFormat="1" applyFont="1" applyBorder="1" applyAlignment="1" applyProtection="1">
      <alignment horizontal="center" vertical="center"/>
      <protection locked="0"/>
    </xf>
    <xf numFmtId="49" fontId="58" fillId="0" borderId="15" xfId="0" applyNumberFormat="1" applyFont="1" applyBorder="1" applyAlignment="1" applyProtection="1">
      <alignment horizontal="center" vertical="center"/>
      <protection locked="0"/>
    </xf>
    <xf numFmtId="0" fontId="52" fillId="0" borderId="16" xfId="0" applyFont="1" applyBorder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top" wrapText="1"/>
    </xf>
    <xf numFmtId="0" fontId="55" fillId="0" borderId="0" xfId="0" applyFont="1" applyAlignment="1">
      <alignment horizontal="center" vertical="center"/>
    </xf>
    <xf numFmtId="49" fontId="52" fillId="0" borderId="0" xfId="0" applyNumberFormat="1" applyFont="1" applyAlignment="1" applyProtection="1">
      <alignment horizontal="right" vertical="center" indent="1"/>
      <protection locked="0"/>
    </xf>
    <xf numFmtId="0" fontId="52" fillId="0" borderId="0" xfId="0" applyFont="1" applyAlignment="1">
      <alignment horizontal="left" vertical="center" indent="1"/>
    </xf>
    <xf numFmtId="0" fontId="53" fillId="0" borderId="0" xfId="0" applyFont="1" applyAlignment="1" applyProtection="1">
      <alignment horizontal="left" vertical="center" shrinkToFit="1"/>
      <protection locked="0"/>
    </xf>
    <xf numFmtId="0" fontId="52" fillId="0" borderId="0" xfId="0" applyFont="1" applyAlignment="1" applyProtection="1">
      <alignment horizontal="left" vertical="center" shrinkToFit="1"/>
      <protection locked="0"/>
    </xf>
    <xf numFmtId="0" fontId="51" fillId="0" borderId="0" xfId="0" applyFont="1" applyAlignment="1">
      <alignment horizontal="right" vertical="center" shrinkToFit="1"/>
    </xf>
    <xf numFmtId="0" fontId="52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 shrinkToFit="1"/>
    </xf>
  </cellXfs>
  <cellStyles count="461">
    <cellStyle name="20% - アクセント 1 2" xfId="5" xr:uid="{6E125394-90CE-4924-9C50-7DD839143C35}"/>
    <cellStyle name="20% - アクセント 1 3" xfId="6" xr:uid="{E510CF4A-DA75-4194-8FD5-3D6A805B7342}"/>
    <cellStyle name="20% - アクセント 1 4" xfId="7" xr:uid="{7B14DE79-DF33-454D-9505-1B47CB7645B8}"/>
    <cellStyle name="20% - アクセント 1 5" xfId="8" xr:uid="{72FD9C47-3E4B-407D-8E63-CB9AB8BAE733}"/>
    <cellStyle name="20% - アクセント 1 6" xfId="9" xr:uid="{945EB77B-8153-4A53-AECE-0BEC0765C432}"/>
    <cellStyle name="20% - アクセント 1 7" xfId="10" xr:uid="{8E3FC714-89E7-42AE-B5D6-C38D56038B3A}"/>
    <cellStyle name="20% - アクセント 1 8" xfId="4" xr:uid="{8A1ECE4F-0B30-46A0-9274-203EDF95A993}"/>
    <cellStyle name="20% - アクセント 2 2" xfId="12" xr:uid="{68F91A92-E91F-4BB8-82A4-27F2402BB348}"/>
    <cellStyle name="20% - アクセント 2 3" xfId="13" xr:uid="{10771736-D636-4900-B505-94310CEEF472}"/>
    <cellStyle name="20% - アクセント 2 4" xfId="14" xr:uid="{7C856281-3CB6-4579-A51F-B40FCEEC79F6}"/>
    <cellStyle name="20% - アクセント 2 5" xfId="15" xr:uid="{C3E15AB6-718F-4D29-99A2-54C4FA460520}"/>
    <cellStyle name="20% - アクセント 2 6" xfId="16" xr:uid="{BEA6E8AC-AC45-4C97-9474-4A2E8952924B}"/>
    <cellStyle name="20% - アクセント 2 7" xfId="17" xr:uid="{80D96F3A-0555-419C-AF81-6C4CFE57DA08}"/>
    <cellStyle name="20% - アクセント 2 8" xfId="11" xr:uid="{4004CA75-86F9-41C9-A366-6B159C015EE0}"/>
    <cellStyle name="20% - アクセント 3 2" xfId="19" xr:uid="{00C427E2-CC24-4354-9175-4C50F7150329}"/>
    <cellStyle name="20% - アクセント 3 3" xfId="20" xr:uid="{19C0FEF6-4C3E-48A8-B48C-ADC676389D9E}"/>
    <cellStyle name="20% - アクセント 3 4" xfId="21" xr:uid="{2B1F720F-13C4-4AF0-995A-92CB083F6F17}"/>
    <cellStyle name="20% - アクセント 3 5" xfId="22" xr:uid="{95B182CF-BF85-4BBD-AF42-F8E0B32A2531}"/>
    <cellStyle name="20% - アクセント 3 6" xfId="23" xr:uid="{DB4EFDB7-535E-4EF6-81B9-33625B8FC7D7}"/>
    <cellStyle name="20% - アクセント 3 7" xfId="24" xr:uid="{59198A9A-6890-4406-B997-193622284A9E}"/>
    <cellStyle name="20% - アクセント 3 8" xfId="18" xr:uid="{7B1BCB43-93DB-4A21-8F6F-F4E9D9099410}"/>
    <cellStyle name="20% - アクセント 4 2" xfId="26" xr:uid="{7DEDB553-A23D-4EF4-AB41-EAF9663141BA}"/>
    <cellStyle name="20% - アクセント 4 3" xfId="27" xr:uid="{2579C82E-2BA3-4577-A4C9-5D086A8C3651}"/>
    <cellStyle name="20% - アクセント 4 4" xfId="28" xr:uid="{9CD7EA1B-3E05-4C63-8A8F-5140C822D4F9}"/>
    <cellStyle name="20% - アクセント 4 5" xfId="29" xr:uid="{76F4F529-9217-4DE2-A0FF-13D26D00D656}"/>
    <cellStyle name="20% - アクセント 4 6" xfId="30" xr:uid="{A59ABAE6-471B-4131-98B4-E408FEB4E1E2}"/>
    <cellStyle name="20% - アクセント 4 7" xfId="31" xr:uid="{CE0C9EA4-58BA-478B-9266-12CA1E0B231E}"/>
    <cellStyle name="20% - アクセント 4 8" xfId="25" xr:uid="{F667282C-8978-4184-A2C2-DB3CE9E32107}"/>
    <cellStyle name="20% - アクセント 5 2" xfId="33" xr:uid="{C1F70D34-A6D6-4165-AEE1-C87E2FC7B414}"/>
    <cellStyle name="20% - アクセント 5 3" xfId="34" xr:uid="{278C196F-AB33-4C1D-8F2B-FBD9ABBA0101}"/>
    <cellStyle name="20% - アクセント 5 4" xfId="35" xr:uid="{9801BF38-C0EA-45A9-B15C-5A24771CCF47}"/>
    <cellStyle name="20% - アクセント 5 5" xfId="36" xr:uid="{263B7334-EFD2-4F36-9C00-CC0466AC0240}"/>
    <cellStyle name="20% - アクセント 5 6" xfId="37" xr:uid="{F5F0DBE7-5667-425F-B6BE-752884F5A79F}"/>
    <cellStyle name="20% - アクセント 5 7" xfId="38" xr:uid="{EE29B447-7D95-471A-A6A9-E97B60F94C7F}"/>
    <cellStyle name="20% - アクセント 5 8" xfId="32" xr:uid="{6DE43C71-0CFA-4C39-863A-04117064B2F9}"/>
    <cellStyle name="20% - アクセント 6 2" xfId="40" xr:uid="{5E45F4ED-2477-4C24-B950-2E36832E5330}"/>
    <cellStyle name="20% - アクセント 6 3" xfId="41" xr:uid="{7F59311C-C885-49B5-BE5A-921F9945EC50}"/>
    <cellStyle name="20% - アクセント 6 4" xfId="42" xr:uid="{A5550E3E-576D-437F-8E8D-506FC2970D6C}"/>
    <cellStyle name="20% - アクセント 6 5" xfId="43" xr:uid="{8406D997-7DE6-490E-B975-C3E9187E175E}"/>
    <cellStyle name="20% - アクセント 6 6" xfId="44" xr:uid="{A8F9DD19-5799-413E-A731-F2F1A59D68E8}"/>
    <cellStyle name="20% - アクセント 6 7" xfId="45" xr:uid="{E8D2FE58-9A04-4C7E-BC39-CED5593239AF}"/>
    <cellStyle name="20% - アクセント 6 8" xfId="39" xr:uid="{AA3BF970-00DC-43B1-9673-6E03B6716962}"/>
    <cellStyle name="40% - アクセント 1 2" xfId="47" xr:uid="{5F0FE768-8F40-4F63-9D71-7F0D3C757E63}"/>
    <cellStyle name="40% - アクセント 1 3" xfId="48" xr:uid="{DDE35267-2B17-417F-BF3D-92DE05BC85ED}"/>
    <cellStyle name="40% - アクセント 1 4" xfId="49" xr:uid="{1F32E5E7-04AB-4295-90E0-DA8DB0097410}"/>
    <cellStyle name="40% - アクセント 1 5" xfId="50" xr:uid="{1A3AD20F-FAC0-4BC3-A623-3007FA32F461}"/>
    <cellStyle name="40% - アクセント 1 6" xfId="51" xr:uid="{09DD5E94-0B2F-42DB-B037-DE80682E8939}"/>
    <cellStyle name="40% - アクセント 1 7" xfId="52" xr:uid="{8C663595-6208-4E52-8C0C-9110187AA6FC}"/>
    <cellStyle name="40% - アクセント 1 8" xfId="46" xr:uid="{F33A4498-994F-4129-AB21-68838022AE53}"/>
    <cellStyle name="40% - アクセント 2 2" xfId="54" xr:uid="{9F98D51C-B043-4E92-8AB4-4E508053448A}"/>
    <cellStyle name="40% - アクセント 2 3" xfId="55" xr:uid="{7ABD5E48-1F3D-4779-89E1-D6979AB1F5DA}"/>
    <cellStyle name="40% - アクセント 2 4" xfId="56" xr:uid="{ED6686CB-B5BA-4A36-A0BC-369808485E39}"/>
    <cellStyle name="40% - アクセント 2 5" xfId="57" xr:uid="{18F48637-69B5-401E-A618-3C2CB6979EE4}"/>
    <cellStyle name="40% - アクセント 2 6" xfId="58" xr:uid="{EE839F55-C849-4C02-8CE9-31DB3FBDCF99}"/>
    <cellStyle name="40% - アクセント 2 7" xfId="59" xr:uid="{85A8B2F4-C415-49CA-9E06-1A9BF5882F16}"/>
    <cellStyle name="40% - アクセント 2 8" xfId="53" xr:uid="{4C3D637E-132F-4181-A7E3-4784D845F65F}"/>
    <cellStyle name="40% - アクセント 3 2" xfId="61" xr:uid="{7B159F40-F9FE-4CBC-9EE3-1BFE8E8586CB}"/>
    <cellStyle name="40% - アクセント 3 3" xfId="62" xr:uid="{F2409B2B-7294-4333-8B7D-3038F9AA1BB3}"/>
    <cellStyle name="40% - アクセント 3 4" xfId="63" xr:uid="{E517017A-871C-44A2-BD80-CAFA62DCEAB4}"/>
    <cellStyle name="40% - アクセント 3 5" xfId="64" xr:uid="{A5EAE1C9-03B1-4D3D-85A6-72D0B43D1B08}"/>
    <cellStyle name="40% - アクセント 3 6" xfId="65" xr:uid="{0DDF847A-BFA8-4A1D-9558-2D3660C4064C}"/>
    <cellStyle name="40% - アクセント 3 7" xfId="66" xr:uid="{B2ECA712-CD39-4909-81E5-50DEE8D4E3FB}"/>
    <cellStyle name="40% - アクセント 3 8" xfId="60" xr:uid="{BC1806A7-0704-4CF8-8A1B-B7609C8BE723}"/>
    <cellStyle name="40% - アクセント 4 2" xfId="68" xr:uid="{66C8309A-B080-456D-ABC1-847875F6AC04}"/>
    <cellStyle name="40% - アクセント 4 3" xfId="69" xr:uid="{BA458AE9-9433-4DE1-A4C9-85F5D1523D01}"/>
    <cellStyle name="40% - アクセント 4 4" xfId="70" xr:uid="{C082DE58-E33F-47E0-80E6-237C5E3415C6}"/>
    <cellStyle name="40% - アクセント 4 5" xfId="71" xr:uid="{0AE41A0A-D0F9-41B1-B836-9D36653D0112}"/>
    <cellStyle name="40% - アクセント 4 6" xfId="72" xr:uid="{3D4FC4C6-30A6-4929-B730-0EACC53257B1}"/>
    <cellStyle name="40% - アクセント 4 7" xfId="73" xr:uid="{1B0E8BC8-323F-4346-9DCF-AA47AC2126A0}"/>
    <cellStyle name="40% - アクセント 4 8" xfId="67" xr:uid="{4EFCDC13-6155-4156-8A78-ACAAB7ACEDFD}"/>
    <cellStyle name="40% - アクセント 5 2" xfId="75" xr:uid="{773502B7-7A4B-4386-A3C1-090D01EDC62A}"/>
    <cellStyle name="40% - アクセント 5 3" xfId="76" xr:uid="{ABB25835-51B8-4684-9862-BB0AD846CBE6}"/>
    <cellStyle name="40% - アクセント 5 4" xfId="77" xr:uid="{0DF44B0E-DD3A-4B38-8056-9A1D5DC7A733}"/>
    <cellStyle name="40% - アクセント 5 5" xfId="78" xr:uid="{DE67F426-F869-4CF8-8511-9EB08E76430D}"/>
    <cellStyle name="40% - アクセント 5 6" xfId="79" xr:uid="{9F6AB739-579E-4F6F-ACD7-153105D250A3}"/>
    <cellStyle name="40% - アクセント 5 7" xfId="80" xr:uid="{D5696869-E880-4E35-B150-A5273B2029F6}"/>
    <cellStyle name="40% - アクセント 5 8" xfId="74" xr:uid="{5555FDBC-2F56-49D9-B8B2-82E91F1AB4D3}"/>
    <cellStyle name="40% - アクセント 6 2" xfId="82" xr:uid="{6BA7688A-6F62-4FB4-B73B-32A9C090AAF9}"/>
    <cellStyle name="40% - アクセント 6 3" xfId="83" xr:uid="{4D27F17B-B3AB-4549-BC77-17A746F6BAB5}"/>
    <cellStyle name="40% - アクセント 6 4" xfId="84" xr:uid="{36BD218D-E2FC-453A-99E8-E648057984D5}"/>
    <cellStyle name="40% - アクセント 6 5" xfId="85" xr:uid="{AB8BCC6F-D2A2-4D5F-B9A8-3B04B43F5C26}"/>
    <cellStyle name="40% - アクセント 6 6" xfId="86" xr:uid="{9C5594C9-B681-4F62-A4CF-1C743819C210}"/>
    <cellStyle name="40% - アクセント 6 7" xfId="87" xr:uid="{B2A4C78A-498E-4513-AAF1-8D619E87EF53}"/>
    <cellStyle name="40% - アクセント 6 8" xfId="81" xr:uid="{6E7F8A77-2ACF-49E9-88B7-42F617BB4A5A}"/>
    <cellStyle name="60% - アクセント 1 2" xfId="89" xr:uid="{C8C89086-AC80-4476-8F58-8DFD015D9564}"/>
    <cellStyle name="60% - アクセント 1 3" xfId="90" xr:uid="{3C7A0432-204A-4405-BC7C-FCAD37EFFD92}"/>
    <cellStyle name="60% - アクセント 1 4" xfId="91" xr:uid="{43180F7E-7669-4916-9EE5-88B894AF2075}"/>
    <cellStyle name="60% - アクセント 1 5" xfId="92" xr:uid="{9965E993-A66F-4EF9-8F15-BA52DC19D5CE}"/>
    <cellStyle name="60% - アクセント 1 6" xfId="93" xr:uid="{E27A706B-310D-4E69-869D-E88D6ED9AE75}"/>
    <cellStyle name="60% - アクセント 1 7" xfId="94" xr:uid="{582DA139-4FF4-440F-A617-D82F4ECF72C6}"/>
    <cellStyle name="60% - アクセント 1 8" xfId="88" xr:uid="{CADB02CF-6F2F-4443-8785-3DFE8D3396A5}"/>
    <cellStyle name="60% - アクセント 2 2" xfId="96" xr:uid="{CA912468-3C84-4E2F-9BD1-78F5810E659A}"/>
    <cellStyle name="60% - アクセント 2 3" xfId="97" xr:uid="{77DB7968-A44E-4562-A902-C55079F18762}"/>
    <cellStyle name="60% - アクセント 2 4" xfId="98" xr:uid="{34F8020E-0B3E-4AC5-818C-102257E8D620}"/>
    <cellStyle name="60% - アクセント 2 5" xfId="99" xr:uid="{0D522E00-343E-49F3-BD16-12244EBC8D2D}"/>
    <cellStyle name="60% - アクセント 2 6" xfId="100" xr:uid="{E3C3279F-91D6-44BD-AB7C-DB8035F51459}"/>
    <cellStyle name="60% - アクセント 2 7" xfId="101" xr:uid="{5B43E25A-C59C-4C27-8082-964F9BB52BB8}"/>
    <cellStyle name="60% - アクセント 2 8" xfId="95" xr:uid="{56166BC7-8A8C-4C35-8AFD-76EDDA97FA40}"/>
    <cellStyle name="60% - アクセント 3 2" xfId="103" xr:uid="{A079B24E-1221-465D-82BE-971B86E6086E}"/>
    <cellStyle name="60% - アクセント 3 3" xfId="104" xr:uid="{125BB67B-9764-4E36-97ED-994BF225932F}"/>
    <cellStyle name="60% - アクセント 3 4" xfId="105" xr:uid="{696CE492-8220-488F-9670-76C27A2DE476}"/>
    <cellStyle name="60% - アクセント 3 5" xfId="106" xr:uid="{9CD8B451-A8C2-40C7-BF33-128C98793596}"/>
    <cellStyle name="60% - アクセント 3 6" xfId="107" xr:uid="{F2D62435-C321-4C54-A73A-2DF34D683A35}"/>
    <cellStyle name="60% - アクセント 3 7" xfId="108" xr:uid="{DEED4390-31A7-4E78-A729-BA5BF34F1C09}"/>
    <cellStyle name="60% - アクセント 3 8" xfId="102" xr:uid="{D48829FC-7C11-4FC5-84F9-B3B79091BA4C}"/>
    <cellStyle name="60% - アクセント 4 2" xfId="110" xr:uid="{0F5DB0CE-B341-4E1B-A6E6-BFCD6AB3B1BE}"/>
    <cellStyle name="60% - アクセント 4 3" xfId="111" xr:uid="{B00F78D9-EE0B-42C4-99FD-D84585099D4E}"/>
    <cellStyle name="60% - アクセント 4 4" xfId="112" xr:uid="{8C8FD339-E817-4633-A821-36BD5D1E505A}"/>
    <cellStyle name="60% - アクセント 4 5" xfId="113" xr:uid="{EAEE9D46-BC82-4362-A03A-B4BE38B2D206}"/>
    <cellStyle name="60% - アクセント 4 6" xfId="114" xr:uid="{1B94CAA0-ED5C-4B28-B0E2-9C1764180CDE}"/>
    <cellStyle name="60% - アクセント 4 7" xfId="115" xr:uid="{E956541E-9040-4B98-AAE9-8916AF76FE41}"/>
    <cellStyle name="60% - アクセント 4 8" xfId="109" xr:uid="{477894B8-EF6A-4466-80B9-6B4B5279663C}"/>
    <cellStyle name="60% - アクセント 5 2" xfId="117" xr:uid="{895D88FB-8182-4687-B37F-6BB2B32F2587}"/>
    <cellStyle name="60% - アクセント 5 3" xfId="118" xr:uid="{548DA28E-EF62-4886-806A-AF0AF759131A}"/>
    <cellStyle name="60% - アクセント 5 4" xfId="119" xr:uid="{F8F2B541-0854-47A0-B35F-30909CFA4A17}"/>
    <cellStyle name="60% - アクセント 5 5" xfId="120" xr:uid="{A211BB26-36D7-4ABE-A569-B07C91094833}"/>
    <cellStyle name="60% - アクセント 5 6" xfId="121" xr:uid="{023A5F86-5AF0-4ECE-A74D-0D1FE1773654}"/>
    <cellStyle name="60% - アクセント 5 7" xfId="122" xr:uid="{395A539C-A9FB-4A99-9218-4DEEA9BEF777}"/>
    <cellStyle name="60% - アクセント 5 8" xfId="116" xr:uid="{1D7158B8-8084-4810-861C-D0E3647D1985}"/>
    <cellStyle name="60% - アクセント 6 2" xfId="124" xr:uid="{F9520B9A-3105-4D1F-906D-9CBBF09476C4}"/>
    <cellStyle name="60% - アクセント 6 3" xfId="125" xr:uid="{682E842F-417C-4C74-A5F1-54E77EC3D852}"/>
    <cellStyle name="60% - アクセント 6 4" xfId="126" xr:uid="{524E385D-DF8D-43B7-A2A6-84DEF54F5F32}"/>
    <cellStyle name="60% - アクセント 6 5" xfId="127" xr:uid="{C0C19CCE-8AB9-4210-A74C-295C7C76A31D}"/>
    <cellStyle name="60% - アクセント 6 6" xfId="128" xr:uid="{FB4F6DA3-DC30-4D8C-B5FE-90B3B97A5CD2}"/>
    <cellStyle name="60% - アクセント 6 7" xfId="129" xr:uid="{9DCB388E-9842-4406-A2DA-4518BBB05C95}"/>
    <cellStyle name="60% - アクセント 6 8" xfId="123" xr:uid="{E7883E4B-1D17-418F-BADE-E62DACBAC604}"/>
    <cellStyle name="Calc Currency (0)" xfId="130" xr:uid="{732D01AA-0569-4D43-B923-E6DE9D667561}"/>
    <cellStyle name="Calc Currency (0) 2" xfId="131" xr:uid="{92ED26D0-6BBB-413E-BF53-A14E7CCC8C0E}"/>
    <cellStyle name="entry" xfId="132" xr:uid="{54AC91CE-B2B7-4882-A5CD-C743C4CA8DD0}"/>
    <cellStyle name="Header1" xfId="133" xr:uid="{DDB6C0FF-1F4B-457B-AE0F-DAC54E6343F3}"/>
    <cellStyle name="Header2" xfId="134" xr:uid="{651A1AA5-19E3-4032-874C-695F1D5DBAD0}"/>
    <cellStyle name="IBM(401K)" xfId="135" xr:uid="{82BFCFF7-406D-4DB4-A433-FD61FBD9771B}"/>
    <cellStyle name="J401K" xfId="136" xr:uid="{4C56D2CF-0448-4B37-906C-98EF67D0133E}"/>
    <cellStyle name="Normal_#18-Internet" xfId="137" xr:uid="{8A073894-966E-4502-85D5-6F6765379705}"/>
    <cellStyle name="price" xfId="138" xr:uid="{A3CEE99B-EA41-4AB4-B741-FC3EE594886D}"/>
    <cellStyle name="revised" xfId="139" xr:uid="{5450A2F0-028C-4860-ADC3-879AD6A6127E}"/>
    <cellStyle name="section" xfId="140" xr:uid="{4A4144E0-2997-495D-BC6B-921B008BF211}"/>
    <cellStyle name="subhead" xfId="141" xr:uid="{FFE6FAC2-D42D-472C-B245-644C64595717}"/>
    <cellStyle name="title" xfId="142" xr:uid="{48C4DB44-5BDA-41AF-B5F0-46808DD19C34}"/>
    <cellStyle name="アクセント 1 2" xfId="144" xr:uid="{1D54374B-5812-446C-B57C-9DB3ABB4ACC5}"/>
    <cellStyle name="アクセント 1 3" xfId="145" xr:uid="{E321A0FF-3EF6-4E41-9E29-246F20FE2BDB}"/>
    <cellStyle name="アクセント 1 4" xfId="146" xr:uid="{572E8D5C-8693-4134-A93D-7ADA67D79FDE}"/>
    <cellStyle name="アクセント 1 5" xfId="147" xr:uid="{F8E2D7A8-8431-48F6-B487-38B3C0AC359C}"/>
    <cellStyle name="アクセント 1 6" xfId="148" xr:uid="{669E626A-A9D0-4C74-9C53-5375A16B62B2}"/>
    <cellStyle name="アクセント 1 7" xfId="149" xr:uid="{A983C6CC-6395-446F-B6A2-9E2C689B4101}"/>
    <cellStyle name="アクセント 1 8" xfId="143" xr:uid="{5854859C-D6F5-4534-B032-A0868B90CD79}"/>
    <cellStyle name="アクセント 2 2" xfId="151" xr:uid="{FC655A42-AB8C-4C27-9147-29B02DC8B995}"/>
    <cellStyle name="アクセント 2 3" xfId="152" xr:uid="{B42E9ACE-6480-4597-8EC9-0191727E2439}"/>
    <cellStyle name="アクセント 2 4" xfId="153" xr:uid="{F1552531-EE83-4C21-B755-CDADCC330E81}"/>
    <cellStyle name="アクセント 2 5" xfId="154" xr:uid="{AD38F278-A385-47A2-95B7-6471E6C2E8CA}"/>
    <cellStyle name="アクセント 2 6" xfId="155" xr:uid="{182291AE-C17A-41F1-BCCD-19999146B2E0}"/>
    <cellStyle name="アクセント 2 7" xfId="156" xr:uid="{CB014216-C2D7-437E-B6F9-620FAA148825}"/>
    <cellStyle name="アクセント 2 8" xfId="150" xr:uid="{2672F0A3-B0A8-4BE7-9F74-91023883AAE0}"/>
    <cellStyle name="アクセント 3 2" xfId="158" xr:uid="{738F14CC-31D9-4E24-842E-DAEF6CFF9D16}"/>
    <cellStyle name="アクセント 3 3" xfId="159" xr:uid="{7B3BCCFF-8675-4E62-9346-38E68477D6C7}"/>
    <cellStyle name="アクセント 3 4" xfId="160" xr:uid="{EDA443A8-2E72-40C9-92F5-A9F6648E9A5A}"/>
    <cellStyle name="アクセント 3 5" xfId="161" xr:uid="{7A62380C-41FE-4439-9FB8-ABC9BB639612}"/>
    <cellStyle name="アクセント 3 6" xfId="162" xr:uid="{7A0B8399-7122-44A9-859F-261C329F4B5D}"/>
    <cellStyle name="アクセント 3 7" xfId="163" xr:uid="{2D642738-95FC-4EA1-8A9E-5B9D9FB07B95}"/>
    <cellStyle name="アクセント 3 8" xfId="157" xr:uid="{9E768AC5-7E3E-4506-81E5-108E303C084D}"/>
    <cellStyle name="アクセント 4 2" xfId="165" xr:uid="{16578851-D19C-4AA1-807B-7DF51791A192}"/>
    <cellStyle name="アクセント 4 3" xfId="166" xr:uid="{CA2F1ACE-0252-46C1-95B8-2F4FA7C9BD1B}"/>
    <cellStyle name="アクセント 4 4" xfId="167" xr:uid="{70839DB8-8EB0-432D-92FF-9C5B85A9D713}"/>
    <cellStyle name="アクセント 4 5" xfId="168" xr:uid="{ACAF13C5-D9DD-4E9F-B184-C50F7B8375BD}"/>
    <cellStyle name="アクセント 4 6" xfId="169" xr:uid="{B151757F-117B-4987-9835-C9758991413C}"/>
    <cellStyle name="アクセント 4 7" xfId="170" xr:uid="{D493788A-2C9A-4E5E-AF3D-107173A5E26F}"/>
    <cellStyle name="アクセント 4 8" xfId="164" xr:uid="{241B0AF0-38BC-4547-8E78-1BB57C60B966}"/>
    <cellStyle name="アクセント 5 2" xfId="172" xr:uid="{634426BC-02E5-465C-894C-2311990184DC}"/>
    <cellStyle name="アクセント 5 3" xfId="173" xr:uid="{5770AE9E-3832-4C29-89B1-BDBE898B208A}"/>
    <cellStyle name="アクセント 5 4" xfId="174" xr:uid="{6D965722-6842-4E94-B406-64F7A667EEA0}"/>
    <cellStyle name="アクセント 5 5" xfId="175" xr:uid="{0380E4E1-CF1E-420F-9EBA-B08B7DD34925}"/>
    <cellStyle name="アクセント 5 6" xfId="176" xr:uid="{02DF9C03-6A3B-4D1E-9F8C-8D2B624AF997}"/>
    <cellStyle name="アクセント 5 7" xfId="177" xr:uid="{FEC22A22-A5CE-4C73-9D65-FCEFFC053B12}"/>
    <cellStyle name="アクセント 5 8" xfId="171" xr:uid="{5C343722-1EE8-43A0-8407-A3D22CCC5879}"/>
    <cellStyle name="アクセント 6 2" xfId="179" xr:uid="{236B3645-94AE-4ADD-B962-8EADC2B19B09}"/>
    <cellStyle name="アクセント 6 3" xfId="180" xr:uid="{4FA60C9F-1F2C-48F1-B2C8-10FC7B708DAA}"/>
    <cellStyle name="アクセント 6 4" xfId="181" xr:uid="{A893DDE2-90F0-4F55-9053-61E6F914B66A}"/>
    <cellStyle name="アクセント 6 5" xfId="182" xr:uid="{C4003656-C384-4654-806F-8E507031366D}"/>
    <cellStyle name="アクセント 6 6" xfId="183" xr:uid="{D03BA781-28C1-436D-876D-A11222C7832C}"/>
    <cellStyle name="アクセント 6 7" xfId="184" xr:uid="{4392C8CB-7E0E-42BF-95B6-4430F3F60159}"/>
    <cellStyle name="アクセント 6 8" xfId="178" xr:uid="{A7B1EAEF-0E49-4123-9CB5-6F261EC79CF7}"/>
    <cellStyle name="タイトル 2" xfId="186" xr:uid="{BC51CC87-5D0C-4903-9835-0A17B3B90AB8}"/>
    <cellStyle name="タイトル 3" xfId="187" xr:uid="{95A9919F-9AB3-4AD9-BC5C-FCB369CD939D}"/>
    <cellStyle name="タイトル 4" xfId="188" xr:uid="{E66E6FA0-A25B-442A-B12F-5110818B941B}"/>
    <cellStyle name="タイトル 5" xfId="189" xr:uid="{BEA90895-BC41-45B5-AB2D-7D4B83EC0280}"/>
    <cellStyle name="タイトル 6" xfId="190" xr:uid="{74788E90-3775-4254-957D-388C359036A3}"/>
    <cellStyle name="タイトル 7" xfId="191" xr:uid="{A74647EF-38EA-4DDB-9482-6E6585F04EB2}"/>
    <cellStyle name="タイトル 8" xfId="185" xr:uid="{69064DB7-9E74-4CF4-8388-8BB58D1E9428}"/>
    <cellStyle name="チェック セル 2" xfId="193" xr:uid="{62946467-5761-4411-BB37-C0DE14721655}"/>
    <cellStyle name="チェック セル 3" xfId="194" xr:uid="{47406C53-FA50-4F6A-B59C-93D26F4C1F63}"/>
    <cellStyle name="チェック セル 4" xfId="195" xr:uid="{16375264-CB12-4B29-8CDD-66B2A27C9892}"/>
    <cellStyle name="チェック セル 5" xfId="196" xr:uid="{A7FB7759-632F-4B09-B6A6-C6E91CE7EAF4}"/>
    <cellStyle name="チェック セル 6" xfId="197" xr:uid="{9EF5A549-A05B-4CF3-8431-8E135CFD2511}"/>
    <cellStyle name="チェック セル 7" xfId="198" xr:uid="{8B173028-0849-4AB8-A6D9-1655926ADD23}"/>
    <cellStyle name="チェック セル 8" xfId="192" xr:uid="{0CE4B667-D377-4D11-900A-F753F7A5B73C}"/>
    <cellStyle name="どちらでもない 2" xfId="200" xr:uid="{89373BD0-45BE-4496-92FD-F57E6EED43FF}"/>
    <cellStyle name="どちらでもない 3" xfId="201" xr:uid="{6C7F4E71-4FD0-414A-B671-09698FE019BF}"/>
    <cellStyle name="どちらでもない 4" xfId="202" xr:uid="{7A44DA43-EC89-4C21-B1BA-5B8ED56B197C}"/>
    <cellStyle name="どちらでもない 5" xfId="203" xr:uid="{50E9BB7A-0A0B-4113-9227-395B5DBA2EF6}"/>
    <cellStyle name="どちらでもない 6" xfId="204" xr:uid="{B832C71E-BE0F-4CE5-B6BD-A4C0F93EDD87}"/>
    <cellStyle name="どちらでもない 7" xfId="205" xr:uid="{05A97C2D-B955-4F14-9EDA-B4AACBBCFFB7}"/>
    <cellStyle name="どちらでもない 8" xfId="199" xr:uid="{6605FFA4-114B-4865-96C3-1AE9F8FDA8D1}"/>
    <cellStyle name="パーセント 10" xfId="206" xr:uid="{F3B139AD-53DD-4EF1-AAEB-757F1A0DB7F0}"/>
    <cellStyle name="パーセント 11" xfId="207" xr:uid="{F31810E6-40AE-42D9-97FD-A6FA3CC98452}"/>
    <cellStyle name="パーセント 12" xfId="208" xr:uid="{FD79D65A-ACFE-4D54-9B99-43B0902C3C72}"/>
    <cellStyle name="パーセント 2" xfId="209" xr:uid="{4AA015DC-CCC4-4A4A-9630-2FFB66B8C630}"/>
    <cellStyle name="パーセント 2 2" xfId="210" xr:uid="{0D8E93A9-B01C-411A-88E4-BBDB0A2017A2}"/>
    <cellStyle name="パーセント 2 3" xfId="211" xr:uid="{8A8188E1-8D0A-47B6-AD51-241D882DEAF3}"/>
    <cellStyle name="パーセント 2 4" xfId="212" xr:uid="{73107C4A-F431-40E7-B721-9B8FC18160EA}"/>
    <cellStyle name="パーセント 2 5" xfId="213" xr:uid="{0AD84940-144F-4D9B-BDCA-816E5342147A}"/>
    <cellStyle name="パーセント 2 6" xfId="214" xr:uid="{C4749AAD-28DE-4897-8929-BD08B710ACAA}"/>
    <cellStyle name="パーセント 2 7" xfId="215" xr:uid="{1E9015B0-FC66-4221-BE7B-9721A9DD0676}"/>
    <cellStyle name="パーセント 2 8" xfId="216" xr:uid="{1473B3F6-7365-47FE-8BD9-36FE45314A4D}"/>
    <cellStyle name="パーセント 3 2" xfId="217" xr:uid="{F866A1CB-C663-4D1E-A64F-D4DFA4F2B8BC}"/>
    <cellStyle name="パーセント 4" xfId="218" xr:uid="{EF9389CD-3B71-4259-A9C0-2983896334A4}"/>
    <cellStyle name="パーセント 5" xfId="219" xr:uid="{379056DE-F4F0-44BA-99D8-B68B0AC99D77}"/>
    <cellStyle name="パーセント 6" xfId="220" xr:uid="{7869050A-B647-4062-842F-6D15389028A2}"/>
    <cellStyle name="パーセント 7" xfId="221" xr:uid="{30504815-4F9D-4140-9E3A-CBDC5BC563FC}"/>
    <cellStyle name="パーセント 8" xfId="222" xr:uid="{3962463B-9DD5-420F-9F7F-640277D3C715}"/>
    <cellStyle name="パーセント 9" xfId="223" xr:uid="{730898E6-18F2-4CB1-8471-98BB41E48417}"/>
    <cellStyle name="メモ 2" xfId="225" xr:uid="{EBE0D123-6250-403F-9354-185F7C4F5F3F}"/>
    <cellStyle name="メモ 3" xfId="226" xr:uid="{B97D89D1-4DA4-4FC2-B1E5-83A954E8173B}"/>
    <cellStyle name="メモ 4" xfId="227" xr:uid="{30823CFA-E4B2-4394-B6EB-DD89A95C2624}"/>
    <cellStyle name="メモ 5" xfId="228" xr:uid="{2FD8E4F1-2B24-412C-81E1-7EBBEECD34DF}"/>
    <cellStyle name="メモ 6" xfId="229" xr:uid="{BF1CFD01-B01B-435F-B52D-4E9800A38428}"/>
    <cellStyle name="メモ 7" xfId="230" xr:uid="{EABAA99A-C064-4A14-B46D-2EF4C76464FC}"/>
    <cellStyle name="メモ 8" xfId="224" xr:uid="{CAFC88C8-743C-4820-8D51-1DA8FA950912}"/>
    <cellStyle name="リンク セル 2" xfId="232" xr:uid="{2E8B45E9-B24D-4985-940E-3BF1BDA9E4EC}"/>
    <cellStyle name="リンク セル 3" xfId="233" xr:uid="{7FEBCCEE-724D-4023-ABE5-D997ABDF29AF}"/>
    <cellStyle name="リンク セル 4" xfId="234" xr:uid="{E177B26C-A350-4639-A949-12D3C26A55A8}"/>
    <cellStyle name="リンク セル 5" xfId="235" xr:uid="{3AC9E223-5418-48D0-93F9-50F5701BFEA2}"/>
    <cellStyle name="リンク セル 6" xfId="236" xr:uid="{FA644588-8B3A-473F-B8FA-1A416BDB1519}"/>
    <cellStyle name="リンク セル 7" xfId="237" xr:uid="{72387DA7-7F57-4CE6-B570-1090F788E335}"/>
    <cellStyle name="リンク セル 8" xfId="231" xr:uid="{EF11BA63-0685-4D45-B56F-52484D56F513}"/>
    <cellStyle name="悪い 2" xfId="239" xr:uid="{8F55981D-3D0A-43B7-9473-FE2FFDA8481D}"/>
    <cellStyle name="悪い 3" xfId="240" xr:uid="{36E621EF-8C23-4743-9ED3-D1EEE6E0CD3C}"/>
    <cellStyle name="悪い 4" xfId="241" xr:uid="{56358C80-9905-46B7-9F8B-203CEB83A307}"/>
    <cellStyle name="悪い 5" xfId="242" xr:uid="{4D960851-4D48-47E3-A5B3-E4805D215FA3}"/>
    <cellStyle name="悪い 6" xfId="243" xr:uid="{D62CAA05-92CD-4DEA-8617-F717B83FEB8C}"/>
    <cellStyle name="悪い 7" xfId="244" xr:uid="{B0B0975D-AAD4-459C-A4CA-AE628A306970}"/>
    <cellStyle name="悪い 8" xfId="238" xr:uid="{8ED11973-F14F-4618-858F-42DA75D06E85}"/>
    <cellStyle name="下点線" xfId="245" xr:uid="{50648873-218F-49CD-83D6-E3E36E2E17B2}"/>
    <cellStyle name="計算 2" xfId="247" xr:uid="{373A5C79-AE25-4AFB-8CEB-A4A179A0338A}"/>
    <cellStyle name="計算 3" xfId="248" xr:uid="{84ADAF78-A63D-4C69-B498-7196C1CF5A31}"/>
    <cellStyle name="計算 4" xfId="249" xr:uid="{9304D5AF-1E70-465D-AD3F-C5695723EB82}"/>
    <cellStyle name="計算 5" xfId="250" xr:uid="{02D08241-2F7D-4CF4-AE1C-834CC3D22562}"/>
    <cellStyle name="計算 6" xfId="251" xr:uid="{37FF57AF-C291-4A5C-9E94-93C045ABBF5C}"/>
    <cellStyle name="計算 7" xfId="252" xr:uid="{85AD65F7-59F8-4700-9346-E4EF62EA6107}"/>
    <cellStyle name="計算 8" xfId="246" xr:uid="{24A4A797-7F0C-4F28-AF81-66A72BEC748A}"/>
    <cellStyle name="警告文 2" xfId="254" xr:uid="{56A39B45-9549-40C4-8A72-A4AB343EF61F}"/>
    <cellStyle name="警告文 3" xfId="255" xr:uid="{B7997EED-42B7-432C-AB33-3819E2B80629}"/>
    <cellStyle name="警告文 4" xfId="256" xr:uid="{FD44FECC-9A10-4656-92F4-13DD4D394510}"/>
    <cellStyle name="警告文 5" xfId="257" xr:uid="{82FAEAC6-8E9B-40FF-B0A1-C12EFA82C044}"/>
    <cellStyle name="警告文 6" xfId="258" xr:uid="{0F35F6EF-4C08-4DFF-8C96-5CEA9873D9BB}"/>
    <cellStyle name="警告文 7" xfId="259" xr:uid="{224312CE-E337-4B14-AADE-CEA33C56DEC3}"/>
    <cellStyle name="警告文 8" xfId="253" xr:uid="{E73C5023-4A06-421F-AC6D-4F809DD07035}"/>
    <cellStyle name="桁区切り" xfId="1" builtinId="6"/>
    <cellStyle name="桁区切り 10" xfId="260" xr:uid="{685CE0A5-1EB6-4D63-9FD9-17A25C99731E}"/>
    <cellStyle name="桁区切り 11" xfId="261" xr:uid="{2BCA0FEE-886C-43E6-AC77-E40439C50CBE}"/>
    <cellStyle name="桁区切り 12" xfId="262" xr:uid="{8698D248-514F-4363-97E0-912EA169EFD6}"/>
    <cellStyle name="桁区切り 13" xfId="460" xr:uid="{F76A987D-9F6F-43BE-8EE3-418056016AA2}"/>
    <cellStyle name="桁区切り 2" xfId="3" xr:uid="{6131EFE6-87CD-4607-B4EE-97A23326BB92}"/>
    <cellStyle name="桁区切り 2 2" xfId="264" xr:uid="{8C6F1F99-58EE-4FCA-A175-7B902AF371D7}"/>
    <cellStyle name="桁区切り 2 2 2" xfId="265" xr:uid="{12978482-D588-4294-992F-BB4F9C6B35B6}"/>
    <cellStyle name="桁区切り 2 2 3" xfId="266" xr:uid="{D757F02D-2E1A-43DD-9EDC-A03777409025}"/>
    <cellStyle name="桁区切り 2 2 4" xfId="267" xr:uid="{D9A39F15-E339-4BFC-8C30-BE9B955DB9D6}"/>
    <cellStyle name="桁区切り 2 2 5" xfId="268" xr:uid="{610D0CFE-D8DE-45BB-9AD7-CE03B96EA584}"/>
    <cellStyle name="桁区切り 2 3" xfId="269" xr:uid="{961B9832-AB9F-4643-BD78-AF4A28FD6852}"/>
    <cellStyle name="桁区切り 2 4" xfId="270" xr:uid="{9481AC18-045C-4553-A476-7DFE52F1332F}"/>
    <cellStyle name="桁区切り 2 5" xfId="271" xr:uid="{71235451-3E7A-4717-9A6A-64DD8E54E470}"/>
    <cellStyle name="桁区切り 2 6" xfId="272" xr:uid="{E5AAD7A7-611B-4747-81CC-428BB7733F5B}"/>
    <cellStyle name="桁区切り 2 7" xfId="273" xr:uid="{85956C9C-764D-4994-B5BD-B41E2D19068B}"/>
    <cellStyle name="桁区切り 2 8" xfId="274" xr:uid="{6BED1B18-60BB-4F0B-B22E-4BB8E8EA56B6}"/>
    <cellStyle name="桁区切り 2 9" xfId="263" xr:uid="{60B36191-ADC7-4B91-B2DB-38C1CC1C4ECE}"/>
    <cellStyle name="桁区切り 3" xfId="275" xr:uid="{9D47BE49-5035-472E-A15C-52141877C393}"/>
    <cellStyle name="桁区切り 3 2" xfId="276" xr:uid="{7AA5998C-FB07-4A7D-8D5A-DED927E6869F}"/>
    <cellStyle name="桁区切り 4" xfId="277" xr:uid="{0C47411A-A59E-4BEE-BC79-8C8995297B2D}"/>
    <cellStyle name="桁区切り 5" xfId="278" xr:uid="{0D66EDB6-67E5-4ECE-AB12-FEE4A7B79E76}"/>
    <cellStyle name="桁区切り 6" xfId="279" xr:uid="{32121579-573A-45D9-986F-DAE88B041571}"/>
    <cellStyle name="桁区切り 7" xfId="280" xr:uid="{A0475C41-3461-4D94-A729-C54D919DEE4A}"/>
    <cellStyle name="桁区切り 8" xfId="281" xr:uid="{7AE2A1BE-7B2A-44F3-9858-632CE943D55A}"/>
    <cellStyle name="桁区切り 9" xfId="282" xr:uid="{90CD9443-F009-4E87-BEE0-95106D444A35}"/>
    <cellStyle name="見出し 1 2" xfId="284" xr:uid="{E7103A43-6CAE-4502-ABB3-D5498D78BB28}"/>
    <cellStyle name="見出し 1 3" xfId="285" xr:uid="{191D4820-4FC7-4047-A589-52D956D36B79}"/>
    <cellStyle name="見出し 1 4" xfId="286" xr:uid="{F8D5DD62-A812-4943-9D81-AA01D17EC1E4}"/>
    <cellStyle name="見出し 1 5" xfId="287" xr:uid="{FA91D820-68CD-43A7-B4D1-19BF75A1A991}"/>
    <cellStyle name="見出し 1 6" xfId="288" xr:uid="{AFEF7D8E-5F9E-40A9-B6A9-0951FFBD7E59}"/>
    <cellStyle name="見出し 1 7" xfId="289" xr:uid="{2C7B926B-0F8F-41C2-9171-6F9752F86818}"/>
    <cellStyle name="見出し 1 8" xfId="283" xr:uid="{AF1BACE5-BD9C-410C-B8C1-DC662D29A022}"/>
    <cellStyle name="見出し 2 2" xfId="291" xr:uid="{82F36D37-DB2A-4608-80EB-A979E9565ACE}"/>
    <cellStyle name="見出し 2 3" xfId="292" xr:uid="{B7218D72-B908-4A91-AA61-CAE79127C354}"/>
    <cellStyle name="見出し 2 4" xfId="293" xr:uid="{FB05CCE6-F8DE-493E-A115-8F55B75A27BE}"/>
    <cellStyle name="見出し 2 5" xfId="294" xr:uid="{79715C29-0C52-4941-BEC1-C53551886BC9}"/>
    <cellStyle name="見出し 2 6" xfId="295" xr:uid="{4DAFAD25-0C77-41B9-BD4B-C85DC56B4F4E}"/>
    <cellStyle name="見出し 2 7" xfId="296" xr:uid="{4D5F3F86-C8BD-4CDF-8BA7-0FE547803026}"/>
    <cellStyle name="見出し 2 8" xfId="290" xr:uid="{C54D56C4-AC06-4E3A-912D-83B152E76EA1}"/>
    <cellStyle name="見出し 3 2" xfId="298" xr:uid="{324552FD-BBD9-4554-BAA5-F7C28FACC0F3}"/>
    <cellStyle name="見出し 3 3" xfId="299" xr:uid="{81607F36-DCE5-480D-B167-0AD88076F418}"/>
    <cellStyle name="見出し 3 4" xfId="300" xr:uid="{8ACE05A5-B945-4F57-8AFF-95C77B6CEF31}"/>
    <cellStyle name="見出し 3 5" xfId="301" xr:uid="{103E7D35-A10B-4116-93E7-C87F6CFED9CE}"/>
    <cellStyle name="見出し 3 6" xfId="302" xr:uid="{59207A50-6147-4724-9FF5-A5CC47B85A3C}"/>
    <cellStyle name="見出し 3 7" xfId="303" xr:uid="{EFE0CEBB-A0FB-433C-83DF-37EC9E90A15C}"/>
    <cellStyle name="見出し 3 8" xfId="297" xr:uid="{933726A3-9FAE-426E-A473-F570ED1A8CE3}"/>
    <cellStyle name="見出し 4 2" xfId="305" xr:uid="{787C5C7D-CE4B-493E-A62D-3703D34B284C}"/>
    <cellStyle name="見出し 4 3" xfId="306" xr:uid="{2F2777C1-5213-445E-90D6-4E282A04E94E}"/>
    <cellStyle name="見出し 4 4" xfId="307" xr:uid="{FD15ACFB-AB24-4111-A40B-76402BF231F0}"/>
    <cellStyle name="見出し 4 5" xfId="308" xr:uid="{45CDFACD-7106-4682-8760-C65639197196}"/>
    <cellStyle name="見出し 4 6" xfId="309" xr:uid="{28E2E1F5-4E39-4859-9413-9D260384A5BA}"/>
    <cellStyle name="見出し 4 7" xfId="310" xr:uid="{2059EC1E-2B57-4BFB-8434-D4261AE64D02}"/>
    <cellStyle name="見出し 4 8" xfId="304" xr:uid="{E558B67C-DB27-4526-A01B-87BA72740388}"/>
    <cellStyle name="集計 2" xfId="312" xr:uid="{2844528F-FEDC-427C-807B-9261DB401ED8}"/>
    <cellStyle name="集計 3" xfId="313" xr:uid="{C47C7278-BAFB-4BC3-A928-020299CA76BE}"/>
    <cellStyle name="集計 4" xfId="314" xr:uid="{6FF38F4F-12E5-428B-9E98-33043D4D4BE3}"/>
    <cellStyle name="集計 5" xfId="315" xr:uid="{67883E54-B023-4534-9A7A-233B23EF9D13}"/>
    <cellStyle name="集計 6" xfId="316" xr:uid="{461406E0-7DEA-4F80-BDFD-F25FBFA6BA2F}"/>
    <cellStyle name="集計 7" xfId="317" xr:uid="{63CBF855-5032-4D58-B3EB-E7F3F32CAE85}"/>
    <cellStyle name="集計 8" xfId="311" xr:uid="{0262B94A-6A40-46F5-8F62-30C0C3306054}"/>
    <cellStyle name="出力 2" xfId="319" xr:uid="{45D87CD2-48EB-4DF6-A45C-B89ACBEB6028}"/>
    <cellStyle name="出力 3" xfId="320" xr:uid="{90D69D63-386C-4E6B-8F6E-62E8CEBD6F43}"/>
    <cellStyle name="出力 4" xfId="321" xr:uid="{A7353CA6-5A9A-4D5D-B38A-68E2F5DB2AE6}"/>
    <cellStyle name="出力 5" xfId="322" xr:uid="{4D6ABE16-C94C-4630-B407-47735DA38FCE}"/>
    <cellStyle name="出力 6" xfId="323" xr:uid="{E5480FE9-BE9A-4DC1-A2DC-BB5EBB2E9535}"/>
    <cellStyle name="出力 7" xfId="324" xr:uid="{AA1A9090-5F2C-4CB1-910E-1C5846EAA27C}"/>
    <cellStyle name="出力 8" xfId="318" xr:uid="{57C888BC-D26E-4588-9A1E-BF4A89B60F26}"/>
    <cellStyle name="説明文 2" xfId="326" xr:uid="{7E3151E7-2027-4559-B52D-856AC614989C}"/>
    <cellStyle name="説明文 3" xfId="327" xr:uid="{BAB9DD31-50AF-42A7-8D8E-57C1E81068C3}"/>
    <cellStyle name="説明文 4" xfId="328" xr:uid="{449A5FD9-A416-47AE-BA15-9FAF6D9D2897}"/>
    <cellStyle name="説明文 5" xfId="329" xr:uid="{D346CC38-F4E5-46C9-9FD5-7CF943187DD7}"/>
    <cellStyle name="説明文 6" xfId="330" xr:uid="{D4973823-37CB-4066-96A8-F6E0AC4409D6}"/>
    <cellStyle name="説明文 7" xfId="331" xr:uid="{84F2534C-C236-4FC5-ADFD-02AB21FD3D2A}"/>
    <cellStyle name="説明文 8" xfId="325" xr:uid="{FCA2A4CB-354C-4C8C-9B5E-03837458E389}"/>
    <cellStyle name="通貨 2" xfId="458" xr:uid="{32CD678A-555F-4D86-9C1A-8BFDD57AD993}"/>
    <cellStyle name="通貨 3" xfId="459" xr:uid="{F076528C-0E55-4FDE-9CCF-9D290928BF84}"/>
    <cellStyle name="入力 2" xfId="333" xr:uid="{80693F69-DC64-443F-A558-886ECAD2D055}"/>
    <cellStyle name="入力 3" xfId="334" xr:uid="{F672EF3F-E38F-449B-B821-594D7B747A88}"/>
    <cellStyle name="入力 4" xfId="335" xr:uid="{E08AEBF3-4B64-408D-A8FC-5522A26CE5A1}"/>
    <cellStyle name="入力 5" xfId="336" xr:uid="{F7D4E443-93FD-4044-87A1-9C50C9B6103B}"/>
    <cellStyle name="入力 6" xfId="337" xr:uid="{8939353E-4345-4230-9C01-46BFFC622EAF}"/>
    <cellStyle name="入力 7" xfId="338" xr:uid="{138B47DD-A8AF-48B3-AC8B-F513011A7903}"/>
    <cellStyle name="入力 8" xfId="332" xr:uid="{CBB681F2-D968-42DF-9DF3-9CCC5FE7F5B7}"/>
    <cellStyle name="標準" xfId="0" builtinId="0"/>
    <cellStyle name="標準 10" xfId="339" xr:uid="{1A7A4206-45A5-4019-8F5F-DC46552FFA93}"/>
    <cellStyle name="標準 10 2" xfId="340" xr:uid="{047D7127-F5EF-4FF5-9C0F-2807A98E770F}"/>
    <cellStyle name="標準 11" xfId="341" xr:uid="{72E160FD-7368-450F-91D7-1D014DF275C7}"/>
    <cellStyle name="標準 11 2" xfId="342" xr:uid="{32D9B929-D3F2-40D6-8B55-E549D375625B}"/>
    <cellStyle name="標準 12" xfId="343" xr:uid="{56EDF139-CA63-4F1D-94A9-9ED3F1CF0F82}"/>
    <cellStyle name="標準 12 2" xfId="344" xr:uid="{D9739244-CD8B-4050-A549-19086C7461E7}"/>
    <cellStyle name="標準 12_秋田大_国公立BMシミュ_20161115_指定BMないときは下位BMver" xfId="345" xr:uid="{8C3D321B-F1BA-41B5-90EA-234E37F6295F}"/>
    <cellStyle name="標準 13" xfId="346" xr:uid="{45CC798F-62E2-4AE6-822F-74B8DCD49321}"/>
    <cellStyle name="標準 13 2" xfId="347" xr:uid="{6FF0754F-3889-4AAB-841A-72BF7E8ACF8E}"/>
    <cellStyle name="標準 14" xfId="348" xr:uid="{9F9DCF5F-F343-4BA0-824F-7AE99B1BA861}"/>
    <cellStyle name="標準 15" xfId="349" xr:uid="{B95BDE9C-D8CA-49B1-986A-C3444109EB0B}"/>
    <cellStyle name="標準 16" xfId="350" xr:uid="{CBE59817-0FE1-4F9D-8163-570477009F4B}"/>
    <cellStyle name="標準 17" xfId="351" xr:uid="{F014A12D-BFEF-4421-AB7E-9CEFA45FCF91}"/>
    <cellStyle name="標準 17 2" xfId="352" xr:uid="{B3C83A35-A77B-42EB-BF89-C40543B0AA9D}"/>
    <cellStyle name="標準 17_秋田大_国公立BMシミュ_20161115_指定BMないときは下位BMver" xfId="353" xr:uid="{AB1BD2B8-15FC-4E48-B417-E99C27CC9695}"/>
    <cellStyle name="標準 18" xfId="354" xr:uid="{0662B553-2CA3-4048-924C-4006573A3EDC}"/>
    <cellStyle name="標準 18 2" xfId="355" xr:uid="{664778CC-B7E1-4F21-AE24-80D26309687A}"/>
    <cellStyle name="標準 19" xfId="356" xr:uid="{EEF48174-602B-4BBF-BCDA-972DFE040779}"/>
    <cellStyle name="標準 19 2" xfId="357" xr:uid="{FAF113E9-C5D0-4AE4-BFC9-D86F4D8F90B0}"/>
    <cellStyle name="標準 19 3" xfId="358" xr:uid="{227145B7-6508-4417-8382-98D9152B5E91}"/>
    <cellStyle name="標準 2" xfId="2" xr:uid="{F49E1100-F4AE-407F-9709-D90261EBDA4F}"/>
    <cellStyle name="標準 2 10" xfId="360" xr:uid="{939028D6-2C26-4C3F-AD93-B203577E39BE}"/>
    <cellStyle name="標準 2 11" xfId="361" xr:uid="{7784DCE1-CA25-42E1-99DA-BF888A31BF11}"/>
    <cellStyle name="標準 2 12" xfId="362" xr:uid="{E56F4E30-ABCE-438D-9F92-A898A909D5DC}"/>
    <cellStyle name="標準 2 13" xfId="363" xr:uid="{BAC40281-7C6F-4797-9F6F-7D80A204C3CE}"/>
    <cellStyle name="標準 2 14" xfId="364" xr:uid="{EEE8F2E0-7005-4E83-9A6F-2B22111DAA90}"/>
    <cellStyle name="標準 2 15" xfId="365" xr:uid="{E664CC41-1800-4F1F-BB7E-E21104F4478A}"/>
    <cellStyle name="標準 2 16" xfId="366" xr:uid="{8487E354-D750-40E9-9A6F-95C22F1F0EE4}"/>
    <cellStyle name="標準 2 17" xfId="359" xr:uid="{0C97B4DB-72C8-424B-A849-41671564821B}"/>
    <cellStyle name="標準 2 2" xfId="367" xr:uid="{EEC70B25-91AE-4A92-95B3-732B3558301C}"/>
    <cellStyle name="標準 2 2 2" xfId="368" xr:uid="{5A3034F7-1A3E-424B-8231-903A44971BA4}"/>
    <cellStyle name="標準 2 2 2 2" xfId="369" xr:uid="{E6E33C1B-3BFF-418D-8515-6B57BFAFB21E}"/>
    <cellStyle name="標準 2 2 2 3" xfId="370" xr:uid="{A453B4CC-B448-405E-A753-334C97B67DD2}"/>
    <cellStyle name="標準 2 2 2 4" xfId="371" xr:uid="{8F0CED67-CE4D-49E6-AA7D-BB671AAE4F0B}"/>
    <cellStyle name="標準 2 2 2 5" xfId="372" xr:uid="{05373B60-A031-4C1B-B0BF-A7C264734E40}"/>
    <cellStyle name="標準 2 2 2_秋田大_国公立BMシミュ_20161115_指定BMないときは下位BMver" xfId="373" xr:uid="{11A51D65-8263-474B-AC6C-657E01D6F8D0}"/>
    <cellStyle name="標準 2 2 3" xfId="374" xr:uid="{F01B1814-0C26-4722-980D-7112C973C73D}"/>
    <cellStyle name="標準 2 2 4" xfId="375" xr:uid="{B8A751F9-56B8-460D-B99C-BDAEE5467EC0}"/>
    <cellStyle name="標準 2 2 5" xfId="376" xr:uid="{4E2E4942-E05C-4972-8C54-102223BC8CA7}"/>
    <cellStyle name="標準 2 2 6" xfId="377" xr:uid="{F7D69FCC-FF38-443E-9391-95012494CF12}"/>
    <cellStyle name="標準 2 2 7" xfId="378" xr:uid="{88B0F168-1846-4BFC-9E5A-8222473A0A42}"/>
    <cellStyle name="標準 2 2 8" xfId="379" xr:uid="{362D8661-ADF4-463C-85C1-A9CA70627840}"/>
    <cellStyle name="標準 2 2_秋田大_H28年度下期_医薬品落札結果集計表_20161006" xfId="380" xr:uid="{01C1C0A9-C230-4438-8D17-FCCBFA775978}"/>
    <cellStyle name="標準 2 3" xfId="381" xr:uid="{D6E63AA9-6418-48D8-B32F-BBB2A040BA4B}"/>
    <cellStyle name="標準 2 4" xfId="382" xr:uid="{B660CEEA-F4D7-4ED4-A492-08C33FAC5996}"/>
    <cellStyle name="標準 2 5" xfId="383" xr:uid="{2B5AEF39-FCCB-445B-9ED2-1F494CE5CAA9}"/>
    <cellStyle name="標準 2 6" xfId="384" xr:uid="{4875791D-8AF7-47B6-ADBC-D9752E15205F}"/>
    <cellStyle name="標準 2 7" xfId="385" xr:uid="{A779A339-2221-45C9-9B5B-178AFC50E511}"/>
    <cellStyle name="標準 2 8" xfId="386" xr:uid="{841876F2-183E-434C-8761-F0074BAB956C}"/>
    <cellStyle name="標準 2 9" xfId="387" xr:uid="{4BED1B34-832B-44B9-9B4B-8C66AEEDEA2B}"/>
    <cellStyle name="標準 2_ｂｄケ割り引き最大（ID不正確・病院振戻注意）" xfId="388" xr:uid="{8AB349F2-0950-4CE4-9674-70FD7D00BF3B}"/>
    <cellStyle name="標準 20" xfId="389" xr:uid="{1B78D530-5357-4978-8928-13839AD3825C}"/>
    <cellStyle name="標準 20 2" xfId="390" xr:uid="{0FA9817C-973E-4B7C-B56E-51034F9D226E}"/>
    <cellStyle name="標準 21" xfId="391" xr:uid="{F953DEA3-9186-4F7C-9BB6-38164451675F}"/>
    <cellStyle name="標準 21 2" xfId="392" xr:uid="{48E9B8F9-2B27-4EEF-8BB4-DAA8D75242AF}"/>
    <cellStyle name="標準 22" xfId="393" xr:uid="{A558C9B8-01A1-4DFC-9395-37D0BED16B14}"/>
    <cellStyle name="標準 22 2" xfId="394" xr:uid="{A64D8392-B7A2-4D9E-961C-4F57AEA20047}"/>
    <cellStyle name="標準 23" xfId="395" xr:uid="{01C639D4-1DAA-44C4-8176-08A6D0EAE381}"/>
    <cellStyle name="標準 23 2" xfId="396" xr:uid="{C1B4FEF4-BB54-47C5-8FDD-51E5804A4A40}"/>
    <cellStyle name="標準 25" xfId="397" xr:uid="{A2550ED8-D59F-4C53-9618-DA71CD1BBCAE}"/>
    <cellStyle name="標準 25 2" xfId="398" xr:uid="{7EA8FA12-1769-45A2-9F8C-027E8C2DC5B2}"/>
    <cellStyle name="標準 26" xfId="399" xr:uid="{3CAD0383-4F05-4D74-A808-60ED0D758B7C}"/>
    <cellStyle name="標準 26 2" xfId="400" xr:uid="{886904DB-48F8-4DBA-AE99-E0749443E214}"/>
    <cellStyle name="標準 27" xfId="401" xr:uid="{DAD63215-C702-4961-8CD8-3050EF4114E1}"/>
    <cellStyle name="標準 27 2" xfId="402" xr:uid="{867479EE-EB91-4885-A61D-47FA103F9D38}"/>
    <cellStyle name="標準 28" xfId="403" xr:uid="{4E8A876B-1EFF-4A1A-A048-D18F1B3E8DAE}"/>
    <cellStyle name="標準 28 2" xfId="404" xr:uid="{80836174-08F9-4235-8734-6D162E775C31}"/>
    <cellStyle name="標準 29" xfId="405" xr:uid="{E8BB2568-6AC9-46C8-91DB-DD961C2B3487}"/>
    <cellStyle name="標準 29 2" xfId="406" xr:uid="{16D57928-7232-4273-A1DA-F79636AAA662}"/>
    <cellStyle name="標準 3" xfId="407" xr:uid="{E2B48963-350B-4BE7-8C16-EC55AEC22385}"/>
    <cellStyle name="標準 3 2" xfId="408" xr:uid="{F31F9457-A887-459C-A174-867466ADD477}"/>
    <cellStyle name="標準 3 3" xfId="409" xr:uid="{7DECA8A3-0F96-4168-9A12-AFCFD6EEFDD2}"/>
    <cellStyle name="標準 3 4" xfId="410" xr:uid="{CCF24B85-980C-4CA4-9D59-E0ED8A495AC2}"/>
    <cellStyle name="標準 3 5" xfId="411" xr:uid="{2C29B316-5D27-49F5-A842-13B38D4DFA5D}"/>
    <cellStyle name="標準 3 6" xfId="412" xr:uid="{226BF2D9-B69F-460B-93EB-E48F507EAE40}"/>
    <cellStyle name="標準 3 7" xfId="413" xr:uid="{8F1B5F9A-C54C-4F01-8FD2-CA3CE42B111E}"/>
    <cellStyle name="標準 3 8" xfId="414" xr:uid="{313AD4F4-3EC5-4417-A5EF-A51A899D5FDC}"/>
    <cellStyle name="標準 30" xfId="415" xr:uid="{AA5F2409-E7A8-48F6-B167-7410839784AF}"/>
    <cellStyle name="標準 30 2" xfId="416" xr:uid="{F7D15CF0-23A3-4592-A2D6-B663E527ED02}"/>
    <cellStyle name="標準 31" xfId="417" xr:uid="{890482FC-19D7-4C9B-92B7-65F40AE5FDDC}"/>
    <cellStyle name="標準 31 2" xfId="418" xr:uid="{53087BFE-0109-44D7-8AFA-6746F34E10B3}"/>
    <cellStyle name="標準 32" xfId="419" xr:uid="{2D0ED253-3A7A-46A9-86F8-38C08F5CF99A}"/>
    <cellStyle name="標準 32 2" xfId="420" xr:uid="{1247D0E2-C94D-4637-98DA-81E509AF916B}"/>
    <cellStyle name="標準 33" xfId="421" xr:uid="{246D67AD-9B01-4DAC-940A-31B3CF1D018A}"/>
    <cellStyle name="標準 33 2" xfId="422" xr:uid="{5D719973-A441-45F4-81D7-4DF61F57D2A2}"/>
    <cellStyle name="標準 34" xfId="423" xr:uid="{C44687FC-9C87-4477-8AB0-DF5C50103053}"/>
    <cellStyle name="標準 35" xfId="424" xr:uid="{E6B42591-DEFB-49CD-94DC-226B83DC65C5}"/>
    <cellStyle name="標準 36" xfId="425" xr:uid="{E0C29612-FAE7-401D-9F21-544D3991C9F0}"/>
    <cellStyle name="標準 37" xfId="426" xr:uid="{0956E327-5D35-405C-872B-255E8C239597}"/>
    <cellStyle name="標準 38" xfId="427" xr:uid="{43BC6B7D-B7E2-4152-8480-DF957E061C8F}"/>
    <cellStyle name="標準 39" xfId="428" xr:uid="{987BC852-0E46-4443-8F28-A3C5C3B76846}"/>
    <cellStyle name="標準 4" xfId="429" xr:uid="{05E247FC-C9BD-4AB7-A0E2-2D68AB841812}"/>
    <cellStyle name="標準 4 2" xfId="430" xr:uid="{D34023B9-4163-49B8-9EA4-B3D671F9AD15}"/>
    <cellStyle name="標準 40" xfId="431" xr:uid="{1DD224C2-45AE-4AAE-B0A2-B51C1C4C4311}"/>
    <cellStyle name="標準 41" xfId="432" xr:uid="{244CF5C3-523B-4DCD-A5E4-6C8167CE4A0A}"/>
    <cellStyle name="標準 42" xfId="433" xr:uid="{87FDDA45-9B71-47EE-AFCC-3DA8C8B6F7DE}"/>
    <cellStyle name="標準 43" xfId="434" xr:uid="{71B6F74A-F858-439E-A369-C2C705509B01}"/>
    <cellStyle name="標準 44" xfId="435" xr:uid="{BC778966-9F2F-4A77-8CC4-6E7596D82C74}"/>
    <cellStyle name="標準 45" xfId="436" xr:uid="{54E84F9F-4F00-422C-9726-7E1A5FD04749}"/>
    <cellStyle name="標準 46" xfId="437" xr:uid="{8BD6CCAF-B21A-4067-B7CE-7AB1374790D3}"/>
    <cellStyle name="標準 47" xfId="438" xr:uid="{2ADF7C7F-CCBE-451A-8081-17B4F0577CD3}"/>
    <cellStyle name="標準 49" xfId="439" xr:uid="{E3C15A9F-58F8-4C40-A8D6-B333ABD7CC62}"/>
    <cellStyle name="標準 5" xfId="440" xr:uid="{DA872D16-FD99-4410-98E8-C75A324956D0}"/>
    <cellStyle name="標準 5 2" xfId="441" xr:uid="{F0DF9300-7B70-4898-A095-AC2E38CCC76C}"/>
    <cellStyle name="標準 6" xfId="442" xr:uid="{36C1B9EA-9904-4995-B193-7AA50493013D}"/>
    <cellStyle name="標準 6 2" xfId="443" xr:uid="{8F11440D-1D4C-4B75-A2C7-839F7E240AF6}"/>
    <cellStyle name="標準 7" xfId="444" xr:uid="{A6E22FD8-C9B9-4546-B367-DE46A649AEAF}"/>
    <cellStyle name="標準 7 2" xfId="445" xr:uid="{67FAAFFA-19B7-4F5E-AA2B-3DD5CD3E23E8}"/>
    <cellStyle name="標準 8" xfId="446" xr:uid="{0FB49EAA-3FB4-45E6-AF50-42CDFEE9AB9B}"/>
    <cellStyle name="標準 8 2" xfId="447" xr:uid="{F4B09EA1-40E0-446E-8AFF-006616975943}"/>
    <cellStyle name="標準 9" xfId="448" xr:uid="{A9F6F7AB-25A5-4798-9D82-97F1D869E8BB}"/>
    <cellStyle name="標準 9 2" xfId="449" xr:uid="{95E83E17-E48F-40B6-8F7C-714811D20274}"/>
    <cellStyle name="未定義" xfId="450" xr:uid="{9AFB7C54-4191-4A28-B228-BA08047D8614}"/>
    <cellStyle name="良い 2" xfId="452" xr:uid="{B7F55142-A098-419B-BE93-3D380390A465}"/>
    <cellStyle name="良い 3" xfId="453" xr:uid="{27BF7481-F824-4C3B-B454-816736A2C3B3}"/>
    <cellStyle name="良い 4" xfId="454" xr:uid="{5863656C-5F45-4654-928F-1F877B26D14C}"/>
    <cellStyle name="良い 5" xfId="455" xr:uid="{BBF31EF8-FB71-4E9F-8B17-D4941E0060AC}"/>
    <cellStyle name="良い 6" xfId="456" xr:uid="{3FB232CB-B58B-4AC7-BD66-DD30D7329DD9}"/>
    <cellStyle name="良い 7" xfId="457" xr:uid="{B602156D-3B83-43FB-AADF-444D2864A3D5}"/>
    <cellStyle name="良い 8" xfId="451" xr:uid="{64999687-6D83-4560-8727-7A4A04ADC5EF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11</xdr:row>
      <xdr:rowOff>28575</xdr:rowOff>
    </xdr:from>
    <xdr:to>
      <xdr:col>6</xdr:col>
      <xdr:colOff>1352550</xdr:colOff>
      <xdr:row>12</xdr:row>
      <xdr:rowOff>9525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5538677-1E8A-45D4-B80D-41261CA12EB2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13</xdr:row>
      <xdr:rowOff>28575</xdr:rowOff>
    </xdr:from>
    <xdr:to>
      <xdr:col>6</xdr:col>
      <xdr:colOff>1362075</xdr:colOff>
      <xdr:row>14</xdr:row>
      <xdr:rowOff>9525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BFB1E93-182C-4B4B-B905-80462813E2F7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161925</xdr:colOff>
      <xdr:row>25</xdr:row>
      <xdr:rowOff>161925</xdr:rowOff>
    </xdr:from>
    <xdr:to>
      <xdr:col>6</xdr:col>
      <xdr:colOff>1400175</xdr:colOff>
      <xdr:row>27</xdr:row>
      <xdr:rowOff>161925</xdr:rowOff>
    </xdr:to>
    <xdr:sp macro="" textlink="">
      <xdr:nvSpPr>
        <xdr:cNvPr id="7" name="大かっこ 6">
          <a:extLst>
            <a:ext uri="{FF2B5EF4-FFF2-40B4-BE49-F238E27FC236}">
              <a16:creationId xmlns:a16="http://schemas.microsoft.com/office/drawing/2014/main" id="{5718CA5A-F525-481A-BAB8-3752C84AB4B9}"/>
            </a:ext>
          </a:extLst>
        </xdr:cNvPr>
        <xdr:cNvSpPr/>
      </xdr:nvSpPr>
      <xdr:spPr>
        <a:xfrm>
          <a:off x="3400425" y="8039100"/>
          <a:ext cx="2857500" cy="5905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D629F-9AB1-474B-A140-356BB0273B81}">
  <dimension ref="A1:G30"/>
  <sheetViews>
    <sheetView showGridLines="0" tabSelected="1" zoomScaleNormal="100" workbookViewId="0">
      <selection activeCell="I6" sqref="I6"/>
    </sheetView>
  </sheetViews>
  <sheetFormatPr defaultRowHeight="23.25" customHeight="1"/>
  <cols>
    <col min="1" max="6" width="10.625" style="10" customWidth="1"/>
    <col min="7" max="7" width="20.625" style="10" customWidth="1"/>
    <col min="8" max="16384" width="9" style="10"/>
  </cols>
  <sheetData>
    <row r="1" spans="1:7" ht="23.25" customHeight="1">
      <c r="A1" s="65" t="s">
        <v>22</v>
      </c>
      <c r="B1" s="65"/>
      <c r="C1" s="65"/>
      <c r="D1" s="65"/>
      <c r="E1" s="65"/>
      <c r="F1" s="65"/>
      <c r="G1" s="65"/>
    </row>
    <row r="2" spans="1:7" ht="23.25" customHeight="1">
      <c r="A2" s="14"/>
      <c r="B2" s="14"/>
      <c r="C2" s="14"/>
      <c r="D2" s="14"/>
      <c r="E2" s="14"/>
      <c r="F2" s="14"/>
      <c r="G2" s="14"/>
    </row>
    <row r="3" spans="1:7" ht="23.25" customHeight="1">
      <c r="A3" s="66" t="s">
        <v>23</v>
      </c>
      <c r="B3" s="66"/>
      <c r="C3" s="66"/>
      <c r="D3" s="66"/>
      <c r="E3" s="66"/>
      <c r="F3" s="66"/>
      <c r="G3" s="66"/>
    </row>
    <row r="4" spans="1:7" ht="23.25" customHeight="1">
      <c r="A4" s="14"/>
      <c r="B4" s="14"/>
      <c r="C4" s="14"/>
      <c r="D4" s="14"/>
      <c r="E4" s="14"/>
      <c r="F4" s="14"/>
      <c r="G4" s="14"/>
    </row>
    <row r="5" spans="1:7" ht="23.25" customHeight="1">
      <c r="A5" s="14"/>
      <c r="B5" s="14"/>
      <c r="C5" s="14"/>
      <c r="D5" s="14"/>
      <c r="E5" s="14"/>
      <c r="F5" s="14"/>
      <c r="G5" s="14"/>
    </row>
    <row r="6" spans="1:7" ht="23.25" customHeight="1">
      <c r="A6" s="67" t="s">
        <v>24</v>
      </c>
      <c r="B6" s="67"/>
      <c r="C6" s="67"/>
      <c r="D6" s="67"/>
      <c r="E6" s="67"/>
      <c r="F6" s="67"/>
      <c r="G6" s="67"/>
    </row>
    <row r="7" spans="1:7" ht="23.25" customHeight="1">
      <c r="A7" s="67" t="s">
        <v>25</v>
      </c>
      <c r="B7" s="67"/>
      <c r="C7" s="67"/>
      <c r="D7" s="67"/>
      <c r="E7" s="67"/>
      <c r="F7" s="67"/>
      <c r="G7" s="67"/>
    </row>
    <row r="8" spans="1:7" ht="23.25" customHeight="1">
      <c r="A8" s="14" t="s">
        <v>26</v>
      </c>
      <c r="B8" s="14"/>
      <c r="C8" s="14"/>
      <c r="D8" s="31" t="str">
        <f>IF(COUNTIF('入札内訳（メーカー群）'!C3:C16,"無効")&gt;=1,"入札内訳書（メーカー群）に「無効」があります。","")</f>
        <v/>
      </c>
      <c r="E8" s="14"/>
      <c r="F8" s="14"/>
      <c r="G8" s="25"/>
    </row>
    <row r="9" spans="1:7" ht="23.25" customHeight="1">
      <c r="A9" s="14"/>
      <c r="B9" s="14"/>
      <c r="C9" s="14"/>
      <c r="D9" s="31" t="str">
        <f>IF(COUNTIF('入札内訳（単独品目）'!D3:D29,"無効")&gt;=1,"入札内訳書（単独品目）に「無効」があります。","")</f>
        <v/>
      </c>
      <c r="E9" s="14"/>
      <c r="F9" s="14"/>
      <c r="G9" s="25"/>
    </row>
    <row r="10" spans="1:7" ht="23.25" customHeight="1">
      <c r="A10" s="14"/>
      <c r="B10" s="26"/>
      <c r="C10" s="26"/>
      <c r="D10" s="26" t="s">
        <v>27</v>
      </c>
      <c r="E10" s="68"/>
      <c r="F10" s="68"/>
      <c r="G10" s="68"/>
    </row>
    <row r="11" spans="1:7" ht="23.25" customHeight="1">
      <c r="A11" s="14"/>
      <c r="B11" s="26"/>
      <c r="C11" s="26"/>
      <c r="D11" s="26" t="s">
        <v>28</v>
      </c>
      <c r="E11" s="69"/>
      <c r="F11" s="69"/>
      <c r="G11" s="69"/>
    </row>
    <row r="12" spans="1:7" ht="23.25" customHeight="1">
      <c r="A12" s="14"/>
      <c r="B12" s="26"/>
      <c r="C12" s="26"/>
      <c r="D12" s="26" t="s">
        <v>29</v>
      </c>
      <c r="E12" s="69"/>
      <c r="F12" s="69"/>
      <c r="G12" s="69"/>
    </row>
    <row r="13" spans="1:7" ht="23.25" customHeight="1">
      <c r="A13" s="14"/>
      <c r="B13" s="14"/>
      <c r="C13" s="14"/>
      <c r="D13" s="14"/>
      <c r="E13" s="14"/>
      <c r="F13" s="14"/>
      <c r="G13" s="14"/>
    </row>
    <row r="14" spans="1:7" ht="23.25" customHeight="1">
      <c r="A14" s="14"/>
      <c r="B14" s="26"/>
      <c r="C14" s="26"/>
      <c r="D14" s="26" t="s">
        <v>30</v>
      </c>
      <c r="E14" s="69"/>
      <c r="F14" s="69"/>
      <c r="G14" s="69"/>
    </row>
    <row r="15" spans="1:7" ht="23.25" customHeight="1">
      <c r="A15" s="14"/>
      <c r="B15" s="14"/>
      <c r="C15" s="14"/>
      <c r="D15" s="14"/>
      <c r="E15" s="14"/>
      <c r="F15" s="14"/>
      <c r="G15" s="14"/>
    </row>
    <row r="16" spans="1:7" ht="23.25" customHeight="1">
      <c r="A16" s="70" t="s">
        <v>31</v>
      </c>
      <c r="B16" s="70"/>
      <c r="C16" s="70"/>
      <c r="D16" s="70"/>
      <c r="E16" s="70"/>
      <c r="F16" s="70"/>
      <c r="G16" s="70"/>
    </row>
    <row r="17" spans="1:7" ht="23.25" customHeight="1">
      <c r="A17" s="63" t="s">
        <v>32</v>
      </c>
      <c r="B17" s="63"/>
      <c r="C17" s="63"/>
      <c r="D17" s="63"/>
      <c r="E17" s="63"/>
      <c r="F17" s="63"/>
      <c r="G17" s="63"/>
    </row>
    <row r="18" spans="1:7" ht="23.25" customHeight="1">
      <c r="A18" s="71" t="s">
        <v>33</v>
      </c>
      <c r="B18" s="71"/>
      <c r="C18" s="71"/>
      <c r="D18" s="71"/>
      <c r="E18" s="71"/>
      <c r="F18" s="71"/>
      <c r="G18" s="71"/>
    </row>
    <row r="19" spans="1:7" ht="23.25" customHeight="1">
      <c r="A19" s="14" t="s">
        <v>51</v>
      </c>
      <c r="B19" s="14"/>
      <c r="C19" s="14"/>
      <c r="D19" s="14"/>
      <c r="E19" s="14"/>
      <c r="F19" s="14"/>
      <c r="G19" s="14"/>
    </row>
    <row r="20" spans="1:7" ht="23.25" customHeight="1">
      <c r="A20" s="26"/>
      <c r="B20" s="26"/>
      <c r="C20" s="14"/>
      <c r="D20" s="14"/>
      <c r="E20" s="14"/>
      <c r="F20" s="14"/>
      <c r="G20" s="14"/>
    </row>
    <row r="21" spans="1:7" ht="23.25" customHeight="1">
      <c r="A21" s="14" t="s">
        <v>559</v>
      </c>
      <c r="B21" s="14"/>
      <c r="C21" s="14"/>
      <c r="D21" s="14"/>
      <c r="E21" s="14"/>
      <c r="F21" s="14"/>
      <c r="G21" s="14"/>
    </row>
    <row r="22" spans="1:7" ht="23.25" customHeight="1">
      <c r="A22" s="26"/>
      <c r="B22" s="26"/>
      <c r="C22" s="14"/>
      <c r="D22" s="14"/>
      <c r="E22" s="14"/>
      <c r="F22" s="14"/>
      <c r="G22" s="14"/>
    </row>
    <row r="23" spans="1:7" ht="23.25" customHeight="1">
      <c r="A23" s="14" t="s">
        <v>52</v>
      </c>
      <c r="B23" s="14"/>
      <c r="C23" s="14"/>
      <c r="D23" s="14"/>
      <c r="E23" s="14"/>
      <c r="F23" s="14"/>
      <c r="G23" s="14"/>
    </row>
    <row r="24" spans="1:7" ht="23.25" customHeight="1">
      <c r="A24" s="26"/>
      <c r="B24" s="26"/>
      <c r="C24" s="14"/>
      <c r="D24" s="14"/>
      <c r="E24" s="14"/>
      <c r="F24" s="14"/>
      <c r="G24" s="14"/>
    </row>
    <row r="25" spans="1:7" ht="62.25" customHeight="1">
      <c r="A25" s="64" t="s">
        <v>34</v>
      </c>
      <c r="B25" s="64"/>
      <c r="C25" s="64"/>
      <c r="D25" s="64"/>
      <c r="E25" s="64"/>
      <c r="F25" s="64"/>
      <c r="G25" s="64"/>
    </row>
    <row r="26" spans="1:7" ht="23.25" customHeight="1">
      <c r="A26" s="27"/>
      <c r="B26" s="57"/>
      <c r="C26" s="57"/>
      <c r="D26" s="57"/>
      <c r="E26" s="58" t="s">
        <v>35</v>
      </c>
      <c r="F26" s="58"/>
      <c r="G26" s="58"/>
    </row>
    <row r="27" spans="1:7" ht="23.25" customHeight="1">
      <c r="A27" s="15" t="s">
        <v>44</v>
      </c>
      <c r="B27" s="59">
        <f>SUM('入札内訳（メーカー群）'!C:C,'入札内訳（単独品目）'!D:D)</f>
        <v>0</v>
      </c>
      <c r="C27" s="59"/>
      <c r="D27" s="59"/>
      <c r="E27" s="58"/>
      <c r="F27" s="58"/>
      <c r="G27" s="58"/>
    </row>
    <row r="28" spans="1:7" ht="23.25" customHeight="1">
      <c r="A28" s="14"/>
      <c r="B28" s="14"/>
      <c r="C28" s="14"/>
      <c r="D28" s="14"/>
      <c r="E28" s="58"/>
      <c r="F28" s="58"/>
      <c r="G28" s="58"/>
    </row>
    <row r="29" spans="1:7" ht="23.25" customHeight="1">
      <c r="A29" s="14" t="s">
        <v>36</v>
      </c>
      <c r="B29" s="60"/>
      <c r="C29" s="61"/>
      <c r="D29" s="62" t="s">
        <v>37</v>
      </c>
      <c r="E29" s="63"/>
      <c r="F29" s="63"/>
      <c r="G29" s="63"/>
    </row>
    <row r="30" spans="1:7" ht="23.25" customHeight="1">
      <c r="A30" s="14"/>
      <c r="B30" s="14"/>
      <c r="C30" s="14"/>
      <c r="D30" s="14"/>
      <c r="E30" s="28"/>
      <c r="F30" s="29"/>
      <c r="G30" s="30"/>
    </row>
  </sheetData>
  <sheetProtection algorithmName="SHA-512" hashValue="CnbF6DuSjhdM7vz0H/J+zXjd4RntBgvUrcnZpqZlXrweHgNpK/iwnQinGCQMq/s+zis7Oc1DT5xFOZo7RGIGoQ==" saltValue="DOzX3VW26OPKyLQkCjN8YQ==" spinCount="100000" sheet="1" objects="1" scenarios="1"/>
  <mergeCells count="17">
    <mergeCell ref="A25:G25"/>
    <mergeCell ref="A1:G1"/>
    <mergeCell ref="A3:G3"/>
    <mergeCell ref="A6:G6"/>
    <mergeCell ref="A7:G7"/>
    <mergeCell ref="E10:G10"/>
    <mergeCell ref="E11:G11"/>
    <mergeCell ref="E12:G12"/>
    <mergeCell ref="E14:G14"/>
    <mergeCell ref="A16:G16"/>
    <mergeCell ref="A17:G17"/>
    <mergeCell ref="A18:G18"/>
    <mergeCell ref="B26:D26"/>
    <mergeCell ref="E26:G28"/>
    <mergeCell ref="B27:D27"/>
    <mergeCell ref="B29:C29"/>
    <mergeCell ref="D29:G29"/>
  </mergeCells>
  <phoneticPr fontId="2"/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6D7F4-C6FB-47C1-8F1F-B4203A4F1A82}">
  <dimension ref="A1:C24"/>
  <sheetViews>
    <sheetView view="pageBreakPreview" zoomScale="60" zoomScaleNormal="100" workbookViewId="0">
      <selection activeCell="H17" sqref="H17"/>
    </sheetView>
  </sheetViews>
  <sheetFormatPr defaultRowHeight="18.75" customHeight="1"/>
  <cols>
    <col min="1" max="1" width="8.75" style="10" customWidth="1"/>
    <col min="2" max="2" width="52.5" style="10" customWidth="1"/>
    <col min="3" max="3" width="20.625" style="10" customWidth="1"/>
    <col min="4" max="16384" width="9" style="10"/>
  </cols>
  <sheetData>
    <row r="1" spans="1:3" ht="18.75" customHeight="1">
      <c r="A1" s="14" t="s">
        <v>42</v>
      </c>
      <c r="B1" s="14"/>
      <c r="C1" s="14"/>
    </row>
    <row r="2" spans="1:3" ht="18.75" customHeight="1">
      <c r="A2" s="16" t="s">
        <v>38</v>
      </c>
      <c r="B2" s="22" t="s">
        <v>39</v>
      </c>
      <c r="C2" s="18" t="s">
        <v>40</v>
      </c>
    </row>
    <row r="3" spans="1:3" ht="18.75" customHeight="1">
      <c r="A3" s="19">
        <v>1</v>
      </c>
      <c r="B3" s="23" t="str">
        <f>VLOOKUP(A3,明細書!$B:$Z,8,0)</f>
        <v>GEﾍﾙｽｹｱﾌｧｰﾏ</v>
      </c>
      <c r="C3" s="24" t="str">
        <f>IF(SUMIF(明細書!B:B,A3,明細書!V:V)=0,"辞退",IF(SUMIF(明細書!AB:AB,A3,明細書!AA:AA)&gt;0,"無効",SUMIF(明細書!B:B,A3,明細書!V:V)))</f>
        <v>辞退</v>
      </c>
    </row>
    <row r="4" spans="1:3" ht="18.75" customHeight="1">
      <c r="A4" s="19">
        <v>2</v>
      </c>
      <c r="B4" s="23" t="str">
        <f>VLOOKUP(A4,明細書!$B:$Z,8,0)</f>
        <v>協和ｷﾘﾝ</v>
      </c>
      <c r="C4" s="24" t="str">
        <f>IF(SUMIF(明細書!B:B,A4,明細書!V:V)=0,"辞退",IF(SUMIF(明細書!AB:AB,A4,明細書!AA:AA)&gt;0,"無効",SUMIF(明細書!B:B,A4,明細書!V:V)))</f>
        <v>辞退</v>
      </c>
    </row>
    <row r="5" spans="1:3" ht="18.75" customHeight="1">
      <c r="A5" s="19">
        <v>3</v>
      </c>
      <c r="B5" s="23" t="str">
        <f>VLOOKUP(A5,明細書!$B:$Z,8,0)</f>
        <v>ｷｮｰﾘﾝﾘﾒﾃﾞｨｵ</v>
      </c>
      <c r="C5" s="24" t="str">
        <f>IF(SUMIF(明細書!B:B,A5,明細書!V:V)=0,"辞退",IF(SUMIF(明細書!AB:AB,A5,明細書!AA:AA)&gt;0,"無効",SUMIF(明細書!B:B,A5,明細書!V:V)))</f>
        <v>辞退</v>
      </c>
    </row>
    <row r="6" spans="1:3" ht="18.75" customHeight="1">
      <c r="A6" s="19">
        <v>4</v>
      </c>
      <c r="B6" s="23" t="str">
        <f>VLOOKUP(A6,明細書!$B:$Z,8,0)</f>
        <v>ｻﾉﾌｨ</v>
      </c>
      <c r="C6" s="24" t="str">
        <f>IF(SUMIF(明細書!B:B,A6,明細書!V:V)=0,"辞退",IF(SUMIF(明細書!AB:AB,A6,明細書!AA:AA)&gt;0,"無効",SUMIF(明細書!B:B,A6,明細書!V:V)))</f>
        <v>辞退</v>
      </c>
    </row>
    <row r="7" spans="1:3" ht="18.75" customHeight="1">
      <c r="A7" s="19">
        <v>5</v>
      </c>
      <c r="B7" s="23" t="str">
        <f>VLOOKUP(A7,明細書!$B:$Z,8,0)</f>
        <v>ｻﾉﾌｨ</v>
      </c>
      <c r="C7" s="24" t="str">
        <f>IF(SUMIF(明細書!B:B,A7,明細書!V:V)=0,"辞退",IF(SUMIF(明細書!AB:AB,A7,明細書!AA:AA)&gt;0,"無効",SUMIF(明細書!B:B,A7,明細書!V:V)))</f>
        <v>辞退</v>
      </c>
    </row>
    <row r="8" spans="1:3" ht="18.75" customHeight="1">
      <c r="A8" s="19">
        <v>6</v>
      </c>
      <c r="B8" s="23" t="str">
        <f>VLOOKUP(A8,明細書!$B:$Z,8,0)</f>
        <v>沢井製薬</v>
      </c>
      <c r="C8" s="24" t="str">
        <f>IF(SUMIF(明細書!B:B,A8,明細書!V:V)=0,"辞退",IF(SUMIF(明細書!AB:AB,A8,明細書!AA:AA)&gt;0,"無効",SUMIF(明細書!B:B,A8,明細書!V:V)))</f>
        <v>辞退</v>
      </c>
    </row>
    <row r="9" spans="1:3" ht="18.75" customHeight="1">
      <c r="A9" s="19">
        <v>7</v>
      </c>
      <c r="B9" s="23" t="str">
        <f>VLOOKUP(A9,明細書!$B:$Z,8,0)</f>
        <v>沢井製薬</v>
      </c>
      <c r="C9" s="24" t="str">
        <f>IF(SUMIF(明細書!B:B,A9,明細書!V:V)=0,"辞退",IF(SUMIF(明細書!AB:AB,A9,明細書!AA:AA)&gt;0,"無効",SUMIF(明細書!B:B,A9,明細書!V:V)))</f>
        <v>辞退</v>
      </c>
    </row>
    <row r="10" spans="1:3" ht="18.75" customHeight="1">
      <c r="A10" s="19">
        <v>8</v>
      </c>
      <c r="B10" s="23" t="str">
        <f>VLOOKUP(A10,明細書!$B:$Z,8,0)</f>
        <v>沢井製薬</v>
      </c>
      <c r="C10" s="24" t="str">
        <f>IF(SUMIF(明細書!B:B,A10,明細書!V:V)=0,"辞退",IF(SUMIF(明細書!AB:AB,A10,明細書!AA:AA)&gt;0,"無効",SUMIF(明細書!B:B,A10,明細書!V:V)))</f>
        <v>辞退</v>
      </c>
    </row>
    <row r="11" spans="1:3" ht="18.75" customHeight="1">
      <c r="A11" s="19">
        <v>9</v>
      </c>
      <c r="B11" s="23" t="str">
        <f>VLOOKUP(A11,明細書!$B:$Z,8,0)</f>
        <v>ｼﾞｪﾝﾏﾌﾞ</v>
      </c>
      <c r="C11" s="24" t="str">
        <f>IF(SUMIF(明細書!B:B,A11,明細書!V:V)=0,"辞退",IF(SUMIF(明細書!AB:AB,A11,明細書!AA:AA)&gt;0,"無効",SUMIF(明細書!B:B,A11,明細書!V:V)))</f>
        <v>辞退</v>
      </c>
    </row>
    <row r="12" spans="1:3" ht="18.75" customHeight="1">
      <c r="A12" s="19">
        <v>10</v>
      </c>
      <c r="B12" s="23" t="str">
        <f>VLOOKUP(A12,明細書!$B:$Z,8,0)</f>
        <v>住友ﾌｧｰﾏ</v>
      </c>
      <c r="C12" s="24" t="str">
        <f>IF(SUMIF(明細書!B:B,A12,明細書!V:V)=0,"辞退",IF(SUMIF(明細書!AB:AB,A12,明細書!AA:AA)&gt;0,"無効",SUMIF(明細書!B:B,A12,明細書!V:V)))</f>
        <v>辞退</v>
      </c>
    </row>
    <row r="13" spans="1:3" ht="18.75" customHeight="1">
      <c r="A13" s="19">
        <v>11</v>
      </c>
      <c r="B13" s="23" t="str">
        <f>VLOOKUP(A13,明細書!$B:$Z,8,0)</f>
        <v>第一三共</v>
      </c>
      <c r="C13" s="24" t="str">
        <f>IF(SUMIF(明細書!B:B,A13,明細書!V:V)=0,"辞退",IF(SUMIF(明細書!AB:AB,A13,明細書!AA:AA)&gt;0,"無効",SUMIF(明細書!B:B,A13,明細書!V:V)))</f>
        <v>辞退</v>
      </c>
    </row>
    <row r="14" spans="1:3" ht="18.75" customHeight="1">
      <c r="A14" s="19">
        <v>12</v>
      </c>
      <c r="B14" s="23" t="str">
        <f>VLOOKUP(A14,明細書!$B:$Z,8,0)</f>
        <v>武田薬品工業</v>
      </c>
      <c r="C14" s="24" t="str">
        <f>IF(SUMIF(明細書!B:B,A14,明細書!V:V)=0,"辞退",IF(SUMIF(明細書!AB:AB,A14,明細書!AA:AA)&gt;0,"無効",SUMIF(明細書!B:B,A14,明細書!V:V)))</f>
        <v>辞退</v>
      </c>
    </row>
    <row r="15" spans="1:3" ht="18.75" customHeight="1">
      <c r="A15" s="19">
        <v>13</v>
      </c>
      <c r="B15" s="23" t="str">
        <f>VLOOKUP(A15,明細書!$B:$Z,8,0)</f>
        <v>中外製薬</v>
      </c>
      <c r="C15" s="24" t="str">
        <f>IF(SUMIF(明細書!B:B,A15,明細書!V:V)=0,"辞退",IF(SUMIF(明細書!AB:AB,A15,明細書!AA:AA)&gt;0,"無効",SUMIF(明細書!B:B,A15,明細書!V:V)))</f>
        <v>辞退</v>
      </c>
    </row>
    <row r="16" spans="1:3" ht="18.75" customHeight="1">
      <c r="A16" s="19">
        <v>14</v>
      </c>
      <c r="B16" s="23" t="str">
        <f>VLOOKUP(A16,明細書!$B:$Z,8,0)</f>
        <v>東和薬品</v>
      </c>
      <c r="C16" s="24" t="str">
        <f>IF(SUMIF(明細書!B:B,A16,明細書!V:V)=0,"辞退",IF(SUMIF(明細書!AB:AB,A16,明細書!AA:AA)&gt;0,"無効",SUMIF(明細書!B:B,A16,明細書!V:V)))</f>
        <v>辞退</v>
      </c>
    </row>
    <row r="17" spans="1:3" ht="18.75" customHeight="1">
      <c r="A17" s="19">
        <v>15</v>
      </c>
      <c r="B17" s="23" t="str">
        <f>VLOOKUP(A17,明細書!$B:$Z,8,0)</f>
        <v>東和薬品</v>
      </c>
      <c r="C17" s="24" t="str">
        <f>IF(SUMIF(明細書!B:B,A17,明細書!V:V)=0,"辞退",IF(SUMIF(明細書!AB:AB,A17,明細書!AA:AA)&gt;0,"無効",SUMIF(明細書!B:B,A17,明細書!V:V)))</f>
        <v>辞退</v>
      </c>
    </row>
    <row r="18" spans="1:3" ht="18.75" customHeight="1">
      <c r="A18" s="19">
        <v>16</v>
      </c>
      <c r="B18" s="23" t="str">
        <f>VLOOKUP(A18,明細書!$B:$Z,8,0)</f>
        <v>東和薬品</v>
      </c>
      <c r="C18" s="24" t="str">
        <f>IF(SUMIF(明細書!B:B,A18,明細書!V:V)=0,"辞退",IF(SUMIF(明細書!AB:AB,A18,明細書!AA:AA)&gt;0,"無効",SUMIF(明細書!B:B,A18,明細書!V:V)))</f>
        <v>辞退</v>
      </c>
    </row>
    <row r="19" spans="1:3" ht="18.75" customHeight="1">
      <c r="A19" s="19">
        <v>17</v>
      </c>
      <c r="B19" s="23" t="str">
        <f>VLOOKUP(A19,明細書!$B:$Z,8,0)</f>
        <v>ﾆﾌﾟﾛﾌｧｰﾏ</v>
      </c>
      <c r="C19" s="24" t="str">
        <f>IF(SUMIF(明細書!B:B,A19,明細書!V:V)=0,"辞退",IF(SUMIF(明細書!AB:AB,A19,明細書!AA:AA)&gt;0,"無効",SUMIF(明細書!B:B,A19,明細書!V:V)))</f>
        <v>辞退</v>
      </c>
    </row>
    <row r="20" spans="1:3" ht="18.75" customHeight="1">
      <c r="A20" s="19">
        <v>18</v>
      </c>
      <c r="B20" s="23" t="str">
        <f>VLOOKUP(A20,明細書!$B:$Z,8,0)</f>
        <v>日本化薬</v>
      </c>
      <c r="C20" s="24" t="str">
        <f>IF(SUMIF(明細書!B:B,A20,明細書!V:V)=0,"辞退",IF(SUMIF(明細書!AB:AB,A20,明細書!AA:AA)&gt;0,"無効",SUMIF(明細書!B:B,A20,明細書!V:V)))</f>
        <v>辞退</v>
      </c>
    </row>
    <row r="21" spans="1:3" ht="18.75" customHeight="1">
      <c r="A21" s="19">
        <v>19</v>
      </c>
      <c r="B21" s="23" t="str">
        <f>VLOOKUP(A21,明細書!$B:$Z,8,0)</f>
        <v>日本臓器</v>
      </c>
      <c r="C21" s="24" t="str">
        <f>IF(SUMIF(明細書!B:B,A21,明細書!V:V)=0,"辞退",IF(SUMIF(明細書!AB:AB,A21,明細書!AA:AA)&gt;0,"無効",SUMIF(明細書!B:B,A21,明細書!V:V)))</f>
        <v>辞退</v>
      </c>
    </row>
    <row r="22" spans="1:3" ht="18.75" customHeight="1">
      <c r="A22" s="19">
        <v>20</v>
      </c>
      <c r="B22" s="23" t="str">
        <f>VLOOKUP(A22,明細書!$B:$Z,8,0)</f>
        <v>ﾉﾎﾞﾉﾙﾃﾞｨｽｸﾌｧｰﾏ</v>
      </c>
      <c r="C22" s="24" t="str">
        <f>IF(SUMIF(明細書!B:B,A22,明細書!V:V)=0,"辞退",IF(SUMIF(明細書!AB:AB,A22,明細書!AA:AA)&gt;0,"無効",SUMIF(明細書!B:B,A22,明細書!V:V)))</f>
        <v>辞退</v>
      </c>
    </row>
    <row r="23" spans="1:3" ht="18.75" customHeight="1">
      <c r="A23" s="19">
        <v>21</v>
      </c>
      <c r="B23" s="23" t="str">
        <f>VLOOKUP(A23,明細書!$B:$Z,8,0)</f>
        <v>ﾌﾞﾘｽﾄﾙ･ﾏｲﾔｰｽﾞｽｸｲﾌﾞ</v>
      </c>
      <c r="C23" s="24" t="str">
        <f>IF(SUMIF(明細書!B:B,A23,明細書!V:V)=0,"辞退",IF(SUMIF(明細書!AB:AB,A23,明細書!AA:AA)&gt;0,"無効",SUMIF(明細書!B:B,A23,明細書!V:V)))</f>
        <v>辞退</v>
      </c>
    </row>
    <row r="24" spans="1:3" ht="18.75" customHeight="1">
      <c r="A24" s="19">
        <v>22</v>
      </c>
      <c r="B24" s="23" t="str">
        <f>VLOOKUP(A24,明細書!$B:$Z,8,0)</f>
        <v>武田薬品工業</v>
      </c>
      <c r="C24" s="24" t="str">
        <f>IF(SUMIF(明細書!B:B,A24,明細書!V:V)=0,"辞退",IF(SUMIF(明細書!AB:AB,A24,明細書!AA:AA)&gt;0,"無効",SUMIF(明細書!B:B,A24,明細書!V:V)))</f>
        <v>辞退</v>
      </c>
    </row>
  </sheetData>
  <sheetProtection sheet="1" objects="1" scenarios="1"/>
  <phoneticPr fontId="2"/>
  <conditionalFormatting sqref="C3:C24">
    <cfRule type="cellIs" dxfId="1" priority="3" operator="equal">
      <formula>"無効"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32FCF-AE59-452E-8CA2-A34DCC4F03E9}">
  <dimension ref="A1:D98"/>
  <sheetViews>
    <sheetView view="pageBreakPreview" zoomScale="60" zoomScaleNormal="100" workbookViewId="0">
      <selection activeCell="G18" sqref="G18"/>
    </sheetView>
  </sheetViews>
  <sheetFormatPr defaultRowHeight="18.75" customHeight="1"/>
  <cols>
    <col min="1" max="1" width="8.75" style="14" customWidth="1"/>
    <col min="2" max="2" width="20" style="15" customWidth="1"/>
    <col min="3" max="3" width="32.5" style="15" customWidth="1"/>
    <col min="4" max="4" width="20.625" style="14" customWidth="1"/>
    <col min="5" max="16384" width="9" style="10"/>
  </cols>
  <sheetData>
    <row r="1" spans="1:4" ht="18.75" customHeight="1">
      <c r="A1" s="14" t="s">
        <v>43</v>
      </c>
    </row>
    <row r="2" spans="1:4" ht="18.75" customHeight="1">
      <c r="A2" s="16" t="s">
        <v>38</v>
      </c>
      <c r="B2" s="17" t="s">
        <v>39</v>
      </c>
      <c r="C2" s="17" t="s">
        <v>41</v>
      </c>
      <c r="D2" s="18" t="s">
        <v>40</v>
      </c>
    </row>
    <row r="3" spans="1:4" ht="18.75" customHeight="1">
      <c r="A3" s="19">
        <v>23</v>
      </c>
      <c r="B3" s="20" t="str">
        <f>VLOOKUP(A3,明細書!$B:$Z,8,0)</f>
        <v>GEﾍﾙｽｹｱﾌｧｰﾏ</v>
      </c>
      <c r="C3" s="20" t="str">
        <f>VLOOKUP(A3,明細書!$B:$Z,9,0)</f>
        <v>ｵﾑﾆﾊﾟｰｸ350注ｼﾘﾝｼﾞ100mL</v>
      </c>
      <c r="D3" s="21" t="str">
        <f>IF(SUMIF(明細書!B:B,A3,明細書!V:V)=0,"辞退",IF(SUMIF(明細書!AB:AB,A3,明細書!AA:AA)&gt;0,"無効",SUMIF(明細書!B:B,A3,明細書!V:V)))</f>
        <v>辞退</v>
      </c>
    </row>
    <row r="4" spans="1:4" s="31" customFormat="1" ht="18.75" customHeight="1">
      <c r="A4" s="19">
        <v>24</v>
      </c>
      <c r="B4" s="20" t="str">
        <f>VLOOKUP(A4,明細書!$B:$Z,8,0)</f>
        <v>岩城製薬</v>
      </c>
      <c r="C4" s="20" t="str">
        <f>VLOOKUP(A4,明細書!$B:$Z,9,0)</f>
        <v>ｸﾛﾍﾞﾀｿﾞｰﾙﾌﾟﾛﾋﾟｵﾝ酸ｴｽﾃﾙｸﾘｰﾑ0.005%「MYK」</v>
      </c>
      <c r="D4" s="21" t="str">
        <f>IF(SUMIF(明細書!B:B,A4,明細書!V:V)=0,"辞退",IF(SUMIF(明細書!AB:AB,A4,明細書!AA:AA)&gt;0,"無効",SUMIF(明細書!B:B,A4,明細書!V:V)))</f>
        <v>辞退</v>
      </c>
    </row>
    <row r="5" spans="1:4" ht="18.75" customHeight="1">
      <c r="A5" s="19">
        <v>25</v>
      </c>
      <c r="B5" s="20" t="str">
        <f>VLOOKUP(A5,明細書!$B:$Z,8,0)</f>
        <v>岩城製薬</v>
      </c>
      <c r="C5" s="20" t="str">
        <f>VLOOKUP(A5,明細書!$B:$Z,9,0)</f>
        <v>ﾎﾟﾋﾞﾄﾞﾝﾖｰﾄﾞｹﾞﾙ10%「ｲﾜｷ」</v>
      </c>
      <c r="D5" s="21" t="str">
        <f>IF(SUMIF(明細書!B:B,A5,明細書!V:V)=0,"辞退",IF(SUMIF(明細書!AB:AB,A5,明細書!AA:AA)&gt;0,"無効",SUMIF(明細書!B:B,A5,明細書!V:V)))</f>
        <v>辞退</v>
      </c>
    </row>
    <row r="6" spans="1:4" ht="18.75" customHeight="1">
      <c r="A6" s="19">
        <v>26</v>
      </c>
      <c r="B6" s="20" t="str">
        <f>VLOOKUP(A6,明細書!$B:$Z,8,0)</f>
        <v>ヴｨｱﾄﾘｽ製薬</v>
      </c>
      <c r="C6" s="20" t="str">
        <f>VLOOKUP(A6,明細書!$B:$Z,9,0)</f>
        <v>ﾖｳ化ｶﾘｳﾑ｢ﾎｴｲ｣</v>
      </c>
      <c r="D6" s="21" t="str">
        <f>IF(SUMIF(明細書!B:B,A6,明細書!V:V)=0,"辞退",IF(SUMIF(明細書!AB:AB,A6,明細書!AA:AA)&gt;0,"無効",SUMIF(明細書!B:B,A6,明細書!V:V)))</f>
        <v>辞退</v>
      </c>
    </row>
    <row r="7" spans="1:4" ht="18.75" customHeight="1">
      <c r="A7" s="19">
        <v>27</v>
      </c>
      <c r="B7" s="20" t="str">
        <f>VLOOKUP(A7,明細書!$B:$Z,8,0)</f>
        <v>ｴｰｻﾞｲ</v>
      </c>
      <c r="C7" s="20" t="str">
        <f>VLOOKUP(A7,明細書!$B:$Z,9,0)</f>
        <v>ﾃﾞｴﾋﾞｺﾞ錠5mg</v>
      </c>
      <c r="D7" s="21" t="str">
        <f>IF(SUMIF(明細書!B:B,A7,明細書!V:V)=0,"辞退",IF(SUMIF(明細書!AB:AB,A7,明細書!AA:AA)&gt;0,"無効",SUMIF(明細書!B:B,A7,明細書!V:V)))</f>
        <v>辞退</v>
      </c>
    </row>
    <row r="8" spans="1:4" ht="18.75" customHeight="1">
      <c r="A8" s="19">
        <v>28</v>
      </c>
      <c r="B8" s="20" t="str">
        <f>VLOOKUP(A8,明細書!$B:$Z,8,0)</f>
        <v>大塚製薬</v>
      </c>
      <c r="C8" s="20" t="str">
        <f>VLOOKUP(A8,明細書!$B:$Z,9,0)</f>
        <v>ﾄﾙﾊﾞﾌﾟﾀﾝOD錠7.5mg「ｵｰﾂｶ」</v>
      </c>
      <c r="D8" s="21" t="str">
        <f>IF(SUMIF(明細書!B:B,A8,明細書!V:V)=0,"辞退",IF(SUMIF(明細書!AB:AB,A8,明細書!AA:AA)&gt;0,"無効",SUMIF(明細書!B:B,A8,明細書!V:V)))</f>
        <v>辞退</v>
      </c>
    </row>
    <row r="9" spans="1:4" ht="18.75" customHeight="1">
      <c r="A9" s="19">
        <v>29</v>
      </c>
      <c r="B9" s="20" t="str">
        <f>VLOOKUP(A9,明細書!$B:$Z,8,0)</f>
        <v>大塚製薬</v>
      </c>
      <c r="C9" s="20" t="str">
        <f>VLOOKUP(A9,明細書!$B:$Z,9,0)</f>
        <v>ﾋﾞｶﾈｲﾄ輸液</v>
      </c>
      <c r="D9" s="21" t="str">
        <f>IF(SUMIF(明細書!B:B,A9,明細書!V:V)=0,"辞退",IF(SUMIF(明細書!AB:AB,A9,明細書!AA:AA)&gt;0,"無効",SUMIF(明細書!B:B,A9,明細書!V:V)))</f>
        <v>辞退</v>
      </c>
    </row>
    <row r="10" spans="1:4" ht="18.75" customHeight="1">
      <c r="A10" s="19">
        <v>30</v>
      </c>
      <c r="B10" s="20" t="str">
        <f>VLOOKUP(A10,明細書!$B:$Z,8,0)</f>
        <v>大塚製薬</v>
      </c>
      <c r="C10" s="20" t="str">
        <f>VLOOKUP(A10,明細書!$B:$Z,9,0)</f>
        <v>ﾐｹﾙﾅ配合点眼液</v>
      </c>
      <c r="D10" s="21" t="str">
        <f>IF(SUMIF(明細書!B:B,A10,明細書!V:V)=0,"辞退",IF(SUMIF(明細書!AB:AB,A10,明細書!AA:AA)&gt;0,"無効",SUMIF(明細書!B:B,A10,明細書!V:V)))</f>
        <v>辞退</v>
      </c>
    </row>
    <row r="11" spans="1:4" ht="18.75" customHeight="1">
      <c r="A11" s="19">
        <v>31</v>
      </c>
      <c r="B11" s="20" t="str">
        <f>VLOOKUP(A11,明細書!$B:$Z,8,0)</f>
        <v>大塚製薬</v>
      </c>
      <c r="C11" s="20" t="str">
        <f>VLOOKUP(A11,明細書!$B:$Z,9,0)</f>
        <v>ﾚﾊﾞﾐﾋﾟﾄﾞ錠100mg「ｵｰﾂｶ」</v>
      </c>
      <c r="D11" s="21" t="str">
        <f>IF(SUMIF(明細書!B:B,A11,明細書!V:V)=0,"辞退",IF(SUMIF(明細書!AB:AB,A11,明細書!AA:AA)&gt;0,"無効",SUMIF(明細書!B:B,A11,明細書!V:V)))</f>
        <v>辞退</v>
      </c>
    </row>
    <row r="12" spans="1:4" ht="18.75" customHeight="1">
      <c r="A12" s="19">
        <v>32</v>
      </c>
      <c r="B12" s="20" t="str">
        <f>VLOOKUP(A12,明細書!$B:$Z,8,0)</f>
        <v>大原薬品工業</v>
      </c>
      <c r="C12" s="20" t="str">
        <f>VLOOKUP(A12,明細書!$B:$Z,9,0)</f>
        <v>ｱｰｳｨﾅｰｾﾞ筋注用10000</v>
      </c>
      <c r="D12" s="21" t="str">
        <f>IF(SUMIF(明細書!B:B,A12,明細書!V:V)=0,"辞退",IF(SUMIF(明細書!AB:AB,A12,明細書!AA:AA)&gt;0,"無効",SUMIF(明細書!B:B,A12,明細書!V:V)))</f>
        <v>辞退</v>
      </c>
    </row>
    <row r="13" spans="1:4" ht="18.75" customHeight="1">
      <c r="A13" s="19">
        <v>33</v>
      </c>
      <c r="B13" s="20" t="str">
        <f>VLOOKUP(A13,明細書!$B:$Z,8,0)</f>
        <v>科研製薬</v>
      </c>
      <c r="C13" s="20" t="str">
        <f>VLOOKUP(A13,明細書!$B:$Z,9,0)</f>
        <v>ｴﾌﾞﾄｰﾙ250mg錠</v>
      </c>
      <c r="D13" s="21" t="str">
        <f>IF(SUMIF(明細書!B:B,A13,明細書!V:V)=0,"辞退",IF(SUMIF(明細書!AB:AB,A13,明細書!AA:AA)&gt;0,"無効",SUMIF(明細書!B:B,A13,明細書!V:V)))</f>
        <v>辞退</v>
      </c>
    </row>
    <row r="14" spans="1:4" ht="18.75" customHeight="1">
      <c r="A14" s="19">
        <v>34</v>
      </c>
      <c r="B14" s="20" t="str">
        <f>VLOOKUP(A14,明細書!$B:$Z,8,0)</f>
        <v>杏林製薬</v>
      </c>
      <c r="C14" s="20" t="str">
        <f>VLOOKUP(A14,明細書!$B:$Z,9,0)</f>
        <v>ﾃﾄｶｲﾝ注用20mg「杏林」</v>
      </c>
      <c r="D14" s="21" t="str">
        <f>IF(SUMIF(明細書!B:B,A14,明細書!V:V)=0,"辞退",IF(SUMIF(明細書!AB:AB,A14,明細書!AA:AA)&gt;0,"無効",SUMIF(明細書!B:B,A14,明細書!V:V)))</f>
        <v>辞退</v>
      </c>
    </row>
    <row r="15" spans="1:4" ht="18.75" customHeight="1">
      <c r="A15" s="19">
        <v>35</v>
      </c>
      <c r="B15" s="20" t="str">
        <f>VLOOKUP(A15,明細書!$B:$Z,8,0)</f>
        <v>杏林製薬</v>
      </c>
      <c r="C15" s="20" t="str">
        <f>VLOOKUP(A15,明細書!$B:$Z,9,0)</f>
        <v>ﾘﾌﾇｱ錠45mg</v>
      </c>
      <c r="D15" s="21" t="str">
        <f>IF(SUMIF(明細書!B:B,A15,明細書!V:V)=0,"辞退",IF(SUMIF(明細書!AB:AB,A15,明細書!AA:AA)&gt;0,"無効",SUMIF(明細書!B:B,A15,明細書!V:V)))</f>
        <v>辞退</v>
      </c>
    </row>
    <row r="16" spans="1:4" ht="18.75" customHeight="1">
      <c r="A16" s="19">
        <v>36</v>
      </c>
      <c r="B16" s="20" t="str">
        <f>VLOOKUP(A16,明細書!$B:$Z,8,0)</f>
        <v>共和薬品工業</v>
      </c>
      <c r="C16" s="20" t="str">
        <f>VLOOKUP(A16,明細書!$B:$Z,9,0)</f>
        <v>ｳｲﾝﾀﾐﾝ細粒(10%)</v>
      </c>
      <c r="D16" s="21" t="str">
        <f>IF(SUMIF(明細書!B:B,A16,明細書!V:V)=0,"辞退",IF(SUMIF(明細書!AB:AB,A16,明細書!AA:AA)&gt;0,"無効",SUMIF(明細書!B:B,A16,明細書!V:V)))</f>
        <v>辞退</v>
      </c>
    </row>
    <row r="17" spans="1:4" ht="18.75" customHeight="1">
      <c r="A17" s="19">
        <v>37</v>
      </c>
      <c r="B17" s="20" t="str">
        <f>VLOOKUP(A17,明細書!$B:$Z,8,0)</f>
        <v>共和薬品工業</v>
      </c>
      <c r="C17" s="20" t="str">
        <f>VLOOKUP(A17,明細書!$B:$Z,9,0)</f>
        <v>ｴﾅﾗﾌﾟﾘﾙﾏﾚｲﾝ酸塩錠2.5mg｢ｱﾒﾙ｣PTP100錠</v>
      </c>
      <c r="D17" s="21" t="str">
        <f>IF(SUMIF(明細書!B:B,A17,明細書!V:V)=0,"辞退",IF(SUMIF(明細書!AB:AB,A17,明細書!AA:AA)&gt;0,"無効",SUMIF(明細書!B:B,A17,明細書!V:V)))</f>
        <v>辞退</v>
      </c>
    </row>
    <row r="18" spans="1:4" ht="18.75" customHeight="1">
      <c r="A18" s="19">
        <v>38</v>
      </c>
      <c r="B18" s="20" t="str">
        <f>VLOOKUP(A18,明細書!$B:$Z,8,0)</f>
        <v>ｷｮｰﾘﾝﾘﾒﾃﾞｨｵ</v>
      </c>
      <c r="C18" s="20" t="str">
        <f>VLOOKUP(A18,明細書!$B:$Z,9,0)</f>
        <v>ｴﾌﾟﾚﾚﾉﾝ錠25mg「杏林」</v>
      </c>
      <c r="D18" s="21" t="str">
        <f>IF(SUMIF(明細書!B:B,A18,明細書!V:V)=0,"辞退",IF(SUMIF(明細書!AB:AB,A18,明細書!AA:AA)&gt;0,"無効",SUMIF(明細書!B:B,A18,明細書!V:V)))</f>
        <v>辞退</v>
      </c>
    </row>
    <row r="19" spans="1:4" ht="18.75" customHeight="1">
      <c r="A19" s="19">
        <v>39</v>
      </c>
      <c r="B19" s="20" t="str">
        <f>VLOOKUP(A19,明細書!$B:$Z,8,0)</f>
        <v>ｷｮｰﾘﾝﾘﾒﾃﾞｨｵ</v>
      </c>
      <c r="C19" s="20" t="str">
        <f>VLOOKUP(A19,明細書!$B:$Z,9,0)</f>
        <v>ﾄｱﾗｾｯﾄ配合錠｢杏林｣</v>
      </c>
      <c r="D19" s="21" t="str">
        <f>IF(SUMIF(明細書!B:B,A19,明細書!V:V)=0,"辞退",IF(SUMIF(明細書!AB:AB,A19,明細書!AA:AA)&gt;0,"無効",SUMIF(明細書!B:B,A19,明細書!V:V)))</f>
        <v>辞退</v>
      </c>
    </row>
    <row r="20" spans="1:4" ht="18.75" customHeight="1">
      <c r="A20" s="19">
        <v>40</v>
      </c>
      <c r="B20" s="20" t="str">
        <f>VLOOKUP(A20,明細書!$B:$Z,8,0)</f>
        <v>ｷｮｰﾘﾝﾘﾒﾃﾞｨｵ</v>
      </c>
      <c r="C20" s="20" t="str">
        <f>VLOOKUP(A20,明細書!$B:$Z,9,0)</f>
        <v>ﾌﾙﾁｶｿﾞﾝ点鼻液25μg小児用｢杏林｣56噴霧用</v>
      </c>
      <c r="D20" s="21" t="str">
        <f>IF(SUMIF(明細書!B:B,A20,明細書!V:V)=0,"辞退",IF(SUMIF(明細書!AB:AB,A20,明細書!AA:AA)&gt;0,"無効",SUMIF(明細書!B:B,A20,明細書!V:V)))</f>
        <v>辞退</v>
      </c>
    </row>
    <row r="21" spans="1:4" ht="18.75" customHeight="1">
      <c r="A21" s="19">
        <v>41</v>
      </c>
      <c r="B21" s="20" t="str">
        <f>VLOOKUP(A21,明細書!$B:$Z,8,0)</f>
        <v>ｷｮｰﾘﾝﾘﾒﾃﾞｨｵ</v>
      </c>
      <c r="C21" s="20" t="str">
        <f>VLOOKUP(A21,明細書!$B:$Z,9,0)</f>
        <v>ﾓﾒﾀｿﾞﾝ点鼻液50μg｢杏林｣56噴霧用</v>
      </c>
      <c r="D21" s="21" t="str">
        <f>IF(SUMIF(明細書!B:B,A21,明細書!V:V)=0,"辞退",IF(SUMIF(明細書!AB:AB,A21,明細書!AA:AA)&gt;0,"無効",SUMIF(明細書!B:B,A21,明細書!V:V)))</f>
        <v>辞退</v>
      </c>
    </row>
    <row r="22" spans="1:4" ht="18.75" customHeight="1">
      <c r="A22" s="19">
        <v>42</v>
      </c>
      <c r="B22" s="20" t="str">
        <f>VLOOKUP(A22,明細書!$B:$Z,8,0)</f>
        <v>ｷｮｰﾘﾝﾘﾒﾃﾞｨｵ</v>
      </c>
      <c r="C22" s="20" t="str">
        <f>VLOOKUP(A22,明細書!$B:$Z,9,0)</f>
        <v>ﾚﾎﾞﾌﾛｷｻｼﾝ点眼液0.5%｢杏林｣</v>
      </c>
      <c r="D22" s="21" t="str">
        <f>IF(SUMIF(明細書!B:B,A22,明細書!V:V)=0,"辞退",IF(SUMIF(明細書!AB:AB,A22,明細書!AA:AA)&gt;0,"無効",SUMIF(明細書!B:B,A22,明細書!V:V)))</f>
        <v>辞退</v>
      </c>
    </row>
    <row r="23" spans="1:4" ht="18.75" customHeight="1">
      <c r="A23" s="19">
        <v>43</v>
      </c>
      <c r="B23" s="20" t="str">
        <f>VLOOKUP(A23,明細書!$B:$Z,8,0)</f>
        <v>ｸﾘﾆｼﾞｪﾝ</v>
      </c>
      <c r="C23" s="20" t="str">
        <f>VLOOKUP(A23,明細書!$B:$Z,9,0)</f>
        <v>ﾛｲｽﾀﾁﾝ注8mg</v>
      </c>
      <c r="D23" s="21" t="str">
        <f>IF(SUMIF(明細書!B:B,A23,明細書!V:V)=0,"辞退",IF(SUMIF(明細書!AB:AB,A23,明細書!AA:AA)&gt;0,"無効",SUMIF(明細書!B:B,A23,明細書!V:V)))</f>
        <v>辞退</v>
      </c>
    </row>
    <row r="24" spans="1:4" ht="18.75" customHeight="1">
      <c r="A24" s="19">
        <v>44</v>
      </c>
      <c r="B24" s="20" t="str">
        <f>VLOOKUP(A24,明細書!$B:$Z,8,0)</f>
        <v>ｻﾉﾌｨ</v>
      </c>
      <c r="C24" s="20" t="str">
        <f>VLOOKUP(A24,明細書!$B:$Z,9,0)</f>
        <v>ｱｸﾄﾋﾌﾞ</v>
      </c>
      <c r="D24" s="21" t="str">
        <f>IF(SUMIF(明細書!B:B,A24,明細書!V:V)=0,"辞退",IF(SUMIF(明細書!AB:AB,A24,明細書!AA:AA)&gt;0,"無効",SUMIF(明細書!B:B,A24,明細書!V:V)))</f>
        <v>辞退</v>
      </c>
    </row>
    <row r="25" spans="1:4" ht="18.75" customHeight="1">
      <c r="A25" s="19">
        <v>45</v>
      </c>
      <c r="B25" s="20" t="str">
        <f>VLOOKUP(A25,明細書!$B:$Z,8,0)</f>
        <v>ｻﾉﾌｨ</v>
      </c>
      <c r="C25" s="20" t="str">
        <f>VLOOKUP(A25,明細書!$B:$Z,9,0)</f>
        <v>ｶﾌﾞﾘﾋﾞ注射用10mg</v>
      </c>
      <c r="D25" s="21" t="str">
        <f>IF(SUMIF(明細書!B:B,A25,明細書!V:V)=0,"辞退",IF(SUMIF(明細書!AB:AB,A25,明細書!AA:AA)&gt;0,"無効",SUMIF(明細書!B:B,A25,明細書!V:V)))</f>
        <v>辞退</v>
      </c>
    </row>
    <row r="26" spans="1:4" ht="18.75" customHeight="1">
      <c r="A26" s="19">
        <v>46</v>
      </c>
      <c r="B26" s="20" t="str">
        <f>VLOOKUP(A26,明細書!$B:$Z,8,0)</f>
        <v>ｻﾉﾌｨ</v>
      </c>
      <c r="C26" s="20" t="str">
        <f>VLOOKUP(A26,明細書!$B:$Z,9,0)</f>
        <v>ﾌﾞｽｺﾊﾟﾝ錠10mg</v>
      </c>
      <c r="D26" s="21" t="str">
        <f>IF(SUMIF(明細書!B:B,A26,明細書!V:V)=0,"辞退",IF(SUMIF(明細書!AB:AB,A26,明細書!AA:AA)&gt;0,"無効",SUMIF(明細書!B:B,A26,明細書!V:V)))</f>
        <v>辞退</v>
      </c>
    </row>
    <row r="27" spans="1:4" ht="18.75" customHeight="1">
      <c r="A27" s="19">
        <v>47</v>
      </c>
      <c r="B27" s="20" t="str">
        <f>VLOOKUP(A27,明細書!$B:$Z,8,0)</f>
        <v>ｻﾉﾌｨ</v>
      </c>
      <c r="C27" s="20" t="str">
        <f>VLOOKUP(A27,明細書!$B:$Z,9,0)</f>
        <v>ﾏﾌﾞｷｬﾝﾊﾟｽ点滴静注30mg</v>
      </c>
      <c r="D27" s="21" t="str">
        <f>IF(SUMIF(明細書!B:B,A27,明細書!V:V)=0,"辞退",IF(SUMIF(明細書!AB:AB,A27,明細書!AA:AA)&gt;0,"無効",SUMIF(明細書!B:B,A27,明細書!V:V)))</f>
        <v>辞退</v>
      </c>
    </row>
    <row r="28" spans="1:4" ht="18.75" customHeight="1">
      <c r="A28" s="19">
        <v>48</v>
      </c>
      <c r="B28" s="20" t="str">
        <f>VLOOKUP(A28,明細書!$B:$Z,8,0)</f>
        <v>沢井製薬</v>
      </c>
      <c r="C28" s="20" t="str">
        <f>VLOOKUP(A28,明細書!$B:$Z,9,0)</f>
        <v>ｱｶﾙﾎﾞｰｽ錠100mg「ｻﾜｲ」</v>
      </c>
      <c r="D28" s="21" t="str">
        <f>IF(SUMIF(明細書!B:B,A28,明細書!V:V)=0,"辞退",IF(SUMIF(明細書!AB:AB,A28,明細書!AA:AA)&gt;0,"無効",SUMIF(明細書!B:B,A28,明細書!V:V)))</f>
        <v>辞退</v>
      </c>
    </row>
    <row r="29" spans="1:4" ht="18.75" customHeight="1">
      <c r="A29" s="19">
        <v>49</v>
      </c>
      <c r="B29" s="20" t="str">
        <f>VLOOKUP(A29,明細書!$B:$Z,8,0)</f>
        <v>沢井製薬</v>
      </c>
      <c r="C29" s="20" t="str">
        <f>VLOOKUP(A29,明細書!$B:$Z,9,0)</f>
        <v>ｱｼﾞﾙｻﾙﾀﾝOD錠20mg｢ｻﾜｲ｣</v>
      </c>
      <c r="D29" s="21" t="str">
        <f>IF(SUMIF(明細書!B:B,A29,明細書!V:V)=0,"辞退",IF(SUMIF(明細書!AB:AB,A29,明細書!AA:AA)&gt;0,"無効",SUMIF(明細書!B:B,A29,明細書!V:V)))</f>
        <v>辞退</v>
      </c>
    </row>
    <row r="30" spans="1:4" ht="18.75" customHeight="1">
      <c r="A30" s="19">
        <v>50</v>
      </c>
      <c r="B30" s="20" t="str">
        <f>VLOOKUP(A30,明細書!$B:$Z,8,0)</f>
        <v>沢井製薬</v>
      </c>
      <c r="C30" s="20" t="str">
        <f>VLOOKUP(A30,明細書!$B:$Z,9,0)</f>
        <v>ｵｷｼﾌﾞﾁﾆﾝ塩酸塩錠３mg「ｻﾜｲ」</v>
      </c>
      <c r="D30" s="21" t="str">
        <f>IF(SUMIF(明細書!B:B,A30,明細書!V:V)=0,"辞退",IF(SUMIF(明細書!AB:AB,A30,明細書!AA:AA)&gt;0,"無効",SUMIF(明細書!B:B,A30,明細書!V:V)))</f>
        <v>辞退</v>
      </c>
    </row>
    <row r="31" spans="1:4" ht="18.75" customHeight="1">
      <c r="A31" s="19">
        <v>51</v>
      </c>
      <c r="B31" s="20" t="str">
        <f>VLOOKUP(A31,明細書!$B:$Z,8,0)</f>
        <v>沢井製薬</v>
      </c>
      <c r="C31" s="20" t="str">
        <f>VLOOKUP(A31,明細書!$B:$Z,9,0)</f>
        <v>ｼﾞﾙﾁｱｾﾞﾑ塩酸塩注射用10mg｢ｻﾜｲ｣</v>
      </c>
      <c r="D31" s="21" t="str">
        <f>IF(SUMIF(明細書!B:B,A31,明細書!V:V)=0,"辞退",IF(SUMIF(明細書!AB:AB,A31,明細書!AA:AA)&gt;0,"無効",SUMIF(明細書!B:B,A31,明細書!V:V)))</f>
        <v>辞退</v>
      </c>
    </row>
    <row r="32" spans="1:4" ht="18.75" customHeight="1">
      <c r="A32" s="19">
        <v>52</v>
      </c>
      <c r="B32" s="20" t="str">
        <f>VLOOKUP(A32,明細書!$B:$Z,8,0)</f>
        <v>沢井製薬</v>
      </c>
      <c r="C32" s="20" t="str">
        <f>VLOOKUP(A32,明細書!$B:$Z,9,0)</f>
        <v>酢酸亜鉛錠25mg「ｻﾜｲ」</v>
      </c>
      <c r="D32" s="21" t="str">
        <f>IF(SUMIF(明細書!B:B,A32,明細書!V:V)=0,"辞退",IF(SUMIF(明細書!AB:AB,A32,明細書!AA:AA)&gt;0,"無効",SUMIF(明細書!B:B,A32,明細書!V:V)))</f>
        <v>辞退</v>
      </c>
    </row>
    <row r="33" spans="1:4" ht="18.75" customHeight="1">
      <c r="A33" s="19">
        <v>53</v>
      </c>
      <c r="B33" s="20" t="str">
        <f>VLOOKUP(A33,明細書!$B:$Z,8,0)</f>
        <v>沢井製薬</v>
      </c>
      <c r="C33" s="20" t="str">
        <f>VLOOKUP(A33,明細書!$B:$Z,9,0)</f>
        <v>ﾚﾍﾞﾁﾗｾﾀﾑ錠250mg｢ｻﾜｲ｣</v>
      </c>
      <c r="D33" s="21" t="str">
        <f>IF(SUMIF(明細書!B:B,A33,明細書!V:V)=0,"辞退",IF(SUMIF(明細書!AB:AB,A33,明細書!AA:AA)&gt;0,"無効",SUMIF(明細書!B:B,A33,明細書!V:V)))</f>
        <v>辞退</v>
      </c>
    </row>
    <row r="34" spans="1:4" ht="18.75" customHeight="1">
      <c r="A34" s="19">
        <v>54</v>
      </c>
      <c r="B34" s="20" t="str">
        <f>VLOOKUP(A34,明細書!$B:$Z,8,0)</f>
        <v>沢井製薬</v>
      </c>
      <c r="C34" s="20" t="str">
        <f>VLOOKUP(A34,明細書!$B:$Z,9,0)</f>
        <v>ﾛﾌﾗｾﾞﾌﾟ酸ｴﾁﾙ錠2mg「ｻﾜｲ」</v>
      </c>
      <c r="D34" s="21" t="str">
        <f>IF(SUMIF(明細書!B:B,A34,明細書!V:V)=0,"辞退",IF(SUMIF(明細書!AB:AB,A34,明細書!AA:AA)&gt;0,"無効",SUMIF(明細書!B:B,A34,明細書!V:V)))</f>
        <v>辞退</v>
      </c>
    </row>
    <row r="35" spans="1:4" ht="18.75" customHeight="1">
      <c r="A35" s="19">
        <v>55</v>
      </c>
      <c r="B35" s="20" t="str">
        <f>VLOOKUP(A35,明細書!$B:$Z,8,0)</f>
        <v>参天製薬</v>
      </c>
      <c r="C35" s="20" t="str">
        <f>VLOOKUP(A35,明細書!$B:$Z,9,0)</f>
        <v>ﾋｱﾚｲﾝ点眼液0.1%5mL</v>
      </c>
      <c r="D35" s="21" t="str">
        <f>IF(SUMIF(明細書!B:B,A35,明細書!V:V)=0,"辞退",IF(SUMIF(明細書!AB:AB,A35,明細書!AA:AA)&gt;0,"無効",SUMIF(明細書!B:B,A35,明細書!V:V)))</f>
        <v>辞退</v>
      </c>
    </row>
    <row r="36" spans="1:4" ht="18.75" customHeight="1">
      <c r="A36" s="19">
        <v>56</v>
      </c>
      <c r="B36" s="20" t="str">
        <f>VLOOKUP(A36,明細書!$B:$Z,8,0)</f>
        <v>参天製薬</v>
      </c>
      <c r="C36" s="20" t="str">
        <f>VLOOKUP(A36,明細書!$B:$Z,9,0)</f>
        <v>ﾗｸﾘﾐﾝ点眼0.005%</v>
      </c>
      <c r="D36" s="21" t="str">
        <f>IF(SUMIF(明細書!B:B,A36,明細書!V:V)=0,"辞退",IF(SUMIF(明細書!AB:AB,A36,明細書!AA:AA)&gt;0,"無効",SUMIF(明細書!B:B,A36,明細書!V:V)))</f>
        <v>辞退</v>
      </c>
    </row>
    <row r="37" spans="1:4" ht="18.75" customHeight="1">
      <c r="A37" s="19">
        <v>57</v>
      </c>
      <c r="B37" s="20" t="str">
        <f>VLOOKUP(A37,明細書!$B:$Z,8,0)</f>
        <v>ｻﾝﾄﾞ</v>
      </c>
      <c r="C37" s="20" t="str">
        <f>VLOOKUP(A37,明細書!$B:$Z,9,0)</f>
        <v>ﾗﾝﾌﾟﾚﾝｶﾌﾟｾﾙ50mg</v>
      </c>
      <c r="D37" s="21" t="str">
        <f>IF(SUMIF(明細書!B:B,A37,明細書!V:V)=0,"辞退",IF(SUMIF(明細書!AB:AB,A37,明細書!AA:AA)&gt;0,"無効",SUMIF(明細書!B:B,A37,明細書!V:V)))</f>
        <v>辞退</v>
      </c>
    </row>
    <row r="38" spans="1:4" ht="18.75" customHeight="1">
      <c r="A38" s="19">
        <v>58</v>
      </c>
      <c r="B38" s="20" t="str">
        <f>VLOOKUP(A38,明細書!$B:$Z,8,0)</f>
        <v>ｻﾝﾌｧｰﾏ</v>
      </c>
      <c r="C38" s="20" t="str">
        <f>VLOOKUP(A38,明細書!$B:$Z,9,0)</f>
        <v>ｸﾞﾙｺﾝｻﾝK細粒4mEq/g</v>
      </c>
      <c r="D38" s="21" t="str">
        <f>IF(SUMIF(明細書!B:B,A38,明細書!V:V)=0,"辞退",IF(SUMIF(明細書!AB:AB,A38,明細書!AA:AA)&gt;0,"無効",SUMIF(明細書!B:B,A38,明細書!V:V)))</f>
        <v>辞退</v>
      </c>
    </row>
    <row r="39" spans="1:4" ht="18.75" customHeight="1">
      <c r="A39" s="19">
        <v>59</v>
      </c>
      <c r="B39" s="20" t="str">
        <f>VLOOKUP(A39,明細書!$B:$Z,8,0)</f>
        <v>ｻﾝﾌｧｰﾏ</v>
      </c>
      <c r="C39" s="20" t="str">
        <f>VLOOKUP(A39,明細書!$B:$Z,9,0)</f>
        <v>ﾃｸﾞﾚﾄｰﾙ細粒50%</v>
      </c>
      <c r="D39" s="21" t="str">
        <f>IF(SUMIF(明細書!B:B,A39,明細書!V:V)=0,"辞退",IF(SUMIF(明細書!AB:AB,A39,明細書!AA:AA)&gt;0,"無効",SUMIF(明細書!B:B,A39,明細書!V:V)))</f>
        <v>辞退</v>
      </c>
    </row>
    <row r="40" spans="1:4" ht="18.75" customHeight="1">
      <c r="A40" s="19">
        <v>60</v>
      </c>
      <c r="B40" s="20" t="str">
        <f>VLOOKUP(A40,明細書!$B:$Z,8,0)</f>
        <v>ｻﾝﾌｧｰﾏ</v>
      </c>
      <c r="C40" s="20" t="str">
        <f>VLOOKUP(A40,明細書!$B:$Z,9,0)</f>
        <v>ﾃｸﾞﾚﾄｰﾙ錠100mg</v>
      </c>
      <c r="D40" s="21" t="str">
        <f>IF(SUMIF(明細書!B:B,A40,明細書!V:V)=0,"辞退",IF(SUMIF(明細書!AB:AB,A40,明細書!AA:AA)&gt;0,"無効",SUMIF(明細書!B:B,A40,明細書!V:V)))</f>
        <v>辞退</v>
      </c>
    </row>
    <row r="41" spans="1:4" ht="18.75" customHeight="1">
      <c r="A41" s="19">
        <v>61</v>
      </c>
      <c r="B41" s="20" t="str">
        <f>VLOOKUP(A41,明細書!$B:$Z,8,0)</f>
        <v>三和化学</v>
      </c>
      <c r="C41" s="20" t="str">
        <f>VLOOKUP(A41,明細書!$B:$Z,9,0)</f>
        <v>ﾗｸﾞﾉｽNF経口ｾﾞﾘｰ分包12g</v>
      </c>
      <c r="D41" s="21" t="str">
        <f>IF(SUMIF(明細書!B:B,A41,明細書!V:V)=0,"辞退",IF(SUMIF(明細書!AB:AB,A41,明細書!AA:AA)&gt;0,"無効",SUMIF(明細書!B:B,A41,明細書!V:V)))</f>
        <v>辞退</v>
      </c>
    </row>
    <row r="42" spans="1:4" ht="18.75" customHeight="1">
      <c r="A42" s="19">
        <v>62</v>
      </c>
      <c r="B42" s="20" t="str">
        <f>VLOOKUP(A42,明細書!$B:$Z,8,0)</f>
        <v>塩野義製薬</v>
      </c>
      <c r="C42" s="20" t="str">
        <f>VLOOKUP(A42,明細書!$B:$Z,9,0)</f>
        <v>ｿﾞｺｰﾊﾞ錠125mg</v>
      </c>
      <c r="D42" s="21" t="str">
        <f>IF(SUMIF(明細書!B:B,A42,明細書!V:V)=0,"辞退",IF(SUMIF(明細書!AB:AB,A42,明細書!AA:AA)&gt;0,"無効",SUMIF(明細書!B:B,A42,明細書!V:V)))</f>
        <v>辞退</v>
      </c>
    </row>
    <row r="43" spans="1:4" ht="18.75" customHeight="1">
      <c r="A43" s="19">
        <v>63</v>
      </c>
      <c r="B43" s="20" t="str">
        <f>VLOOKUP(A43,明細書!$B:$Z,8,0)</f>
        <v>塩野義製薬</v>
      </c>
      <c r="C43" s="20" t="str">
        <f>VLOOKUP(A43,明細書!$B:$Z,9,0)</f>
        <v>ﾊﾞｸﾀ配合錠</v>
      </c>
      <c r="D43" s="21" t="str">
        <f>IF(SUMIF(明細書!B:B,A43,明細書!V:V)=0,"辞退",IF(SUMIF(明細書!AB:AB,A43,明細書!AA:AA)&gt;0,"無効",SUMIF(明細書!B:B,A43,明細書!V:V)))</f>
        <v>辞退</v>
      </c>
    </row>
    <row r="44" spans="1:4" ht="18.75" customHeight="1">
      <c r="A44" s="19">
        <v>64</v>
      </c>
      <c r="B44" s="20" t="str">
        <f>VLOOKUP(A44,明細書!$B:$Z,8,0)</f>
        <v>塩野義製薬</v>
      </c>
      <c r="C44" s="20" t="str">
        <f>VLOOKUP(A44,明細書!$B:$Z,9,0)</f>
        <v>ﾌﾛﾓｯｸｽ錠100mg</v>
      </c>
      <c r="D44" s="21" t="str">
        <f>IF(SUMIF(明細書!B:B,A44,明細書!V:V)=0,"辞退",IF(SUMIF(明細書!AB:AB,A44,明細書!AA:AA)&gt;0,"無効",SUMIF(明細書!B:B,A44,明細書!V:V)))</f>
        <v>辞退</v>
      </c>
    </row>
    <row r="45" spans="1:4" ht="18.75" customHeight="1">
      <c r="A45" s="19">
        <v>65</v>
      </c>
      <c r="B45" s="20" t="str">
        <f>VLOOKUP(A45,明細書!$B:$Z,8,0)</f>
        <v>塩野義製薬</v>
      </c>
      <c r="C45" s="20" t="str">
        <f>VLOOKUP(A45,明細書!$B:$Z,9,0)</f>
        <v>水溶性ﾌﾟﾚﾄﾞﾆﾝ50㎎</v>
      </c>
      <c r="D45" s="21" t="str">
        <f>IF(SUMIF(明細書!B:B,A45,明細書!V:V)=0,"辞退",IF(SUMIF(明細書!AB:AB,A45,明細書!AA:AA)&gt;0,"無効",SUMIF(明細書!B:B,A45,明細書!V:V)))</f>
        <v>辞退</v>
      </c>
    </row>
    <row r="46" spans="1:4" ht="18.75" customHeight="1">
      <c r="A46" s="19">
        <v>66</v>
      </c>
      <c r="B46" s="20" t="str">
        <f>VLOOKUP(A46,明細書!$B:$Z,8,0)</f>
        <v>ｾｵﾘｱﾌｧｰﾏ</v>
      </c>
      <c r="C46" s="20" t="str">
        <f>VLOOKUP(A46,明細書!$B:$Z,9,0)</f>
        <v>ﾒﾄﾋﾟﾛﾝｶﾌﾟｾﾙ250mg</v>
      </c>
      <c r="D46" s="21" t="str">
        <f>IF(SUMIF(明細書!B:B,A46,明細書!V:V)=0,"辞退",IF(SUMIF(明細書!AB:AB,A46,明細書!AA:AA)&gt;0,"無効",SUMIF(明細書!B:B,A46,明細書!V:V)))</f>
        <v>辞退</v>
      </c>
    </row>
    <row r="47" spans="1:4" ht="18.75" customHeight="1">
      <c r="A47" s="19">
        <v>67</v>
      </c>
      <c r="B47" s="20" t="str">
        <f>VLOOKUP(A47,明細書!$B:$Z,8,0)</f>
        <v>ｾﾞﾘｱ新薬工業</v>
      </c>
      <c r="C47" s="20" t="str">
        <f>VLOOKUP(A47,明細書!$B:$Z,9,0)</f>
        <v>ﾌｪｲﾝｼﾞｪｸﾄ静注500mg</v>
      </c>
      <c r="D47" s="21" t="str">
        <f>IF(SUMIF(明細書!B:B,A47,明細書!V:V)=0,"辞退",IF(SUMIF(明細書!AB:AB,A47,明細書!AA:AA)&gt;0,"無効",SUMIF(明細書!B:B,A47,明細書!V:V)))</f>
        <v>辞退</v>
      </c>
    </row>
    <row r="48" spans="1:4" ht="18.75" customHeight="1">
      <c r="A48" s="19">
        <v>68</v>
      </c>
      <c r="B48" s="20" t="str">
        <f>VLOOKUP(A48,明細書!$B:$Z,8,0)</f>
        <v>第一三共</v>
      </c>
      <c r="C48" s="20" t="str">
        <f>VLOOKUP(A48,明細書!$B:$Z,9,0)</f>
        <v>ﾃﾈﾘｱOD錠20mg</v>
      </c>
      <c r="D48" s="21" t="str">
        <f>IF(SUMIF(明細書!B:B,A48,明細書!V:V)=0,"辞退",IF(SUMIF(明細書!AB:AB,A48,明細書!AA:AA)&gt;0,"無効",SUMIF(明細書!B:B,A48,明細書!V:V)))</f>
        <v>辞退</v>
      </c>
    </row>
    <row r="49" spans="1:4" ht="18.75" customHeight="1">
      <c r="A49" s="19">
        <v>69</v>
      </c>
      <c r="B49" s="20" t="str">
        <f>VLOOKUP(A49,明細書!$B:$Z,8,0)</f>
        <v>大正製薬</v>
      </c>
      <c r="C49" s="20" t="str">
        <f>VLOOKUP(A49,明細書!$B:$Z,9,0)</f>
        <v>ｸﾗﾘｽﾛﾏｲｼﾝ錠50mg小児用「大正」</v>
      </c>
      <c r="D49" s="21" t="str">
        <f>IF(SUMIF(明細書!B:B,A49,明細書!V:V)=0,"辞退",IF(SUMIF(明細書!AB:AB,A49,明細書!AA:AA)&gt;0,"無効",SUMIF(明細書!B:B,A49,明細書!V:V)))</f>
        <v>辞退</v>
      </c>
    </row>
    <row r="50" spans="1:4" ht="18.75" customHeight="1">
      <c r="A50" s="19">
        <v>70</v>
      </c>
      <c r="B50" s="20" t="str">
        <f>VLOOKUP(A50,明細書!$B:$Z,8,0)</f>
        <v>太陽ﾌｧﾙﾏ</v>
      </c>
      <c r="C50" s="20" t="str">
        <f>VLOOKUP(A50,明細書!$B:$Z,9,0)</f>
        <v>ｶｲﾄﾘﾙ錠1mg</v>
      </c>
      <c r="D50" s="21" t="str">
        <f>IF(SUMIF(明細書!B:B,A50,明細書!V:V)=0,"辞退",IF(SUMIF(明細書!AB:AB,A50,明細書!AA:AA)&gt;0,"無効",SUMIF(明細書!B:B,A50,明細書!V:V)))</f>
        <v>辞退</v>
      </c>
    </row>
    <row r="51" spans="1:4" ht="18.75" customHeight="1">
      <c r="A51" s="19">
        <v>71</v>
      </c>
      <c r="B51" s="20" t="str">
        <f>VLOOKUP(A51,明細書!$B:$Z,8,0)</f>
        <v>高田製薬</v>
      </c>
      <c r="C51" s="20" t="str">
        <f>VLOOKUP(A51,明細書!$B:$Z,9,0)</f>
        <v>ｱﾄﾓｷｾﾁﾝ錠5mg｢ﾀｶﾀ｣</v>
      </c>
      <c r="D51" s="21" t="str">
        <f>IF(SUMIF(明細書!B:B,A51,明細書!V:V)=0,"辞退",IF(SUMIF(明細書!AB:AB,A51,明細書!AA:AA)&gt;0,"無効",SUMIF(明細書!B:B,A51,明細書!V:V)))</f>
        <v>辞退</v>
      </c>
    </row>
    <row r="52" spans="1:4" ht="18.75" customHeight="1">
      <c r="A52" s="19">
        <v>72</v>
      </c>
      <c r="B52" s="20" t="str">
        <f>VLOOKUP(A52,明細書!$B:$Z,8,0)</f>
        <v>高田製薬</v>
      </c>
      <c r="C52" s="20" t="str">
        <f>VLOOKUP(A52,明細書!$B:$Z,9,0)</f>
        <v>ｶﾙﾎﾞｼｽﾃｲﾝDS50%｢ﾀｶﾀ｣</v>
      </c>
      <c r="D52" s="21" t="str">
        <f>IF(SUMIF(明細書!B:B,A52,明細書!V:V)=0,"辞退",IF(SUMIF(明細書!AB:AB,A52,明細書!AA:AA)&gt;0,"無効",SUMIF(明細書!B:B,A52,明細書!V:V)))</f>
        <v>辞退</v>
      </c>
    </row>
    <row r="53" spans="1:4" ht="18.75" customHeight="1">
      <c r="A53" s="19">
        <v>73</v>
      </c>
      <c r="B53" s="20" t="str">
        <f>VLOOKUP(A53,明細書!$B:$Z,8,0)</f>
        <v>高田製薬</v>
      </c>
      <c r="C53" s="20" t="str">
        <f>VLOOKUP(A53,明細書!$B:$Z,9,0)</f>
        <v>ｾﾚｽﾀﾐﾝ配合錠</v>
      </c>
      <c r="D53" s="21" t="str">
        <f>IF(SUMIF(明細書!B:B,A53,明細書!V:V)=0,"辞退",IF(SUMIF(明細書!AB:AB,A53,明細書!AA:AA)&gt;0,"無効",SUMIF(明細書!B:B,A53,明細書!V:V)))</f>
        <v>辞退</v>
      </c>
    </row>
    <row r="54" spans="1:4" ht="18.75" customHeight="1">
      <c r="A54" s="19">
        <v>74</v>
      </c>
      <c r="B54" s="20" t="str">
        <f>VLOOKUP(A54,明細書!$B:$Z,8,0)</f>
        <v>高田製薬</v>
      </c>
      <c r="C54" s="20" t="str">
        <f>VLOOKUP(A54,明細書!$B:$Z,9,0)</f>
        <v>ﾂﾛﾌﾞﾃﾛｰﾙ塩酸塩DS小児用0.1%｢ﾀｶﾀ｣</v>
      </c>
      <c r="D54" s="21" t="str">
        <f>IF(SUMIF(明細書!B:B,A54,明細書!V:V)=0,"辞退",IF(SUMIF(明細書!AB:AB,A54,明細書!AA:AA)&gt;0,"無効",SUMIF(明細書!B:B,A54,明細書!V:V)))</f>
        <v>辞退</v>
      </c>
    </row>
    <row r="55" spans="1:4" ht="18.75" customHeight="1">
      <c r="A55" s="19">
        <v>75</v>
      </c>
      <c r="B55" s="20" t="str">
        <f>VLOOKUP(A55,明細書!$B:$Z,8,0)</f>
        <v>高田製薬</v>
      </c>
      <c r="C55" s="20" t="str">
        <f>VLOOKUP(A55,明細書!$B:$Z,9,0)</f>
        <v>ﾓﾝﾃﾙｶｽﾄﾁｭｱﾌﾞﾙ錠5mg｢ﾀｶﾀ｣</v>
      </c>
      <c r="D55" s="21" t="str">
        <f>IF(SUMIF(明細書!B:B,A55,明細書!V:V)=0,"辞退",IF(SUMIF(明細書!AB:AB,A55,明細書!AA:AA)&gt;0,"無効",SUMIF(明細書!B:B,A55,明細書!V:V)))</f>
        <v>辞退</v>
      </c>
    </row>
    <row r="56" spans="1:4" ht="18.75" customHeight="1">
      <c r="A56" s="19">
        <v>76</v>
      </c>
      <c r="B56" s="20" t="str">
        <f>VLOOKUP(A56,明細書!$B:$Z,8,0)</f>
        <v>高田製薬</v>
      </c>
      <c r="C56" s="20" t="str">
        <f>VLOOKUP(A56,明細書!$B:$Z,9,0)</f>
        <v>ﾘｽﾍﾟﾘﾄﾞﾝOD錠2mg｢ﾀｶﾀ｣</v>
      </c>
      <c r="D56" s="21" t="str">
        <f>IF(SUMIF(明細書!B:B,A56,明細書!V:V)=0,"辞退",IF(SUMIF(明細書!AB:AB,A56,明細書!AA:AA)&gt;0,"無効",SUMIF(明細書!B:B,A56,明細書!V:V)))</f>
        <v>辞退</v>
      </c>
    </row>
    <row r="57" spans="1:4" ht="18.75" customHeight="1">
      <c r="A57" s="19">
        <v>77</v>
      </c>
      <c r="B57" s="20" t="str">
        <f>VLOOKUP(A57,明細書!$B:$Z,8,0)</f>
        <v>高田製薬</v>
      </c>
      <c r="C57" s="20" t="str">
        <f>VLOOKUP(A57,明細書!$B:$Z,9,0)</f>
        <v>ﾚﾎﾞｾﾁﾘｼﾞﾝ塩酸塩DS0.5%｢ﾀｶﾀ｣</v>
      </c>
      <c r="D57" s="21" t="str">
        <f>IF(SUMIF(明細書!B:B,A57,明細書!V:V)=0,"辞退",IF(SUMIF(明細書!AB:AB,A57,明細書!AA:AA)&gt;0,"無効",SUMIF(明細書!B:B,A57,明細書!V:V)))</f>
        <v>辞退</v>
      </c>
    </row>
    <row r="58" spans="1:4" ht="18.75" customHeight="1">
      <c r="A58" s="19">
        <v>78</v>
      </c>
      <c r="B58" s="20" t="str">
        <f>VLOOKUP(A58,明細書!$B:$Z,8,0)</f>
        <v>武田薬品工業</v>
      </c>
      <c r="C58" s="20" t="str">
        <f>VLOOKUP(A58,明細書!$B:$Z,9,0)</f>
        <v>ｲﾌﾞﾌﾟﾛﾌｪﾝ錠100㎎「NIG」</v>
      </c>
      <c r="D58" s="21" t="str">
        <f>IF(SUMIF(明細書!B:B,A58,明細書!V:V)=0,"辞退",IF(SUMIF(明細書!AB:AB,A58,明細書!AA:AA)&gt;0,"無効",SUMIF(明細書!B:B,A58,明細書!V:V)))</f>
        <v>辞退</v>
      </c>
    </row>
    <row r="59" spans="1:4" ht="18.75" customHeight="1">
      <c r="A59" s="19">
        <v>79</v>
      </c>
      <c r="B59" s="20" t="str">
        <f>VLOOKUP(A59,明細書!$B:$Z,8,0)</f>
        <v>武田薬品工業</v>
      </c>
      <c r="C59" s="20" t="str">
        <f>VLOOKUP(A59,明細書!$B:$Z,9,0)</f>
        <v xml:space="preserve">ﾚﾍﾞｽﾃｨﾌﾞ皮下注用3.8mg	</v>
      </c>
      <c r="D59" s="21" t="str">
        <f>IF(SUMIF(明細書!B:B,A59,明細書!V:V)=0,"辞退",IF(SUMIF(明細書!AB:AB,A59,明細書!AA:AA)&gt;0,"無効",SUMIF(明細書!B:B,A59,明細書!V:V)))</f>
        <v>辞退</v>
      </c>
    </row>
    <row r="60" spans="1:4" ht="18.75" customHeight="1">
      <c r="A60" s="19">
        <v>80</v>
      </c>
      <c r="B60" s="20" t="str">
        <f>VLOOKUP(A60,明細書!$B:$Z,8,0)</f>
        <v>武田薬品工業</v>
      </c>
      <c r="C60" s="20" t="str">
        <f>VLOOKUP(A60,明細書!$B:$Z,9,0)</f>
        <v>ﾛﾍﾟﾗﾐﾄﾞ塩酸塩ｶﾌﾟｾﾙ1mg｢NIG｣</v>
      </c>
      <c r="D60" s="21" t="str">
        <f>IF(SUMIF(明細書!B:B,A60,明細書!V:V)=0,"辞退",IF(SUMIF(明細書!AB:AB,A60,明細書!AA:AA)&gt;0,"無効",SUMIF(明細書!B:B,A60,明細書!V:V)))</f>
        <v>辞退</v>
      </c>
    </row>
    <row r="61" spans="1:4" ht="18.75" customHeight="1">
      <c r="A61" s="19">
        <v>81</v>
      </c>
      <c r="B61" s="20" t="str">
        <f>VLOOKUP(A61,明細書!$B:$Z,8,0)</f>
        <v>田辺三菱</v>
      </c>
      <c r="C61" s="20" t="str">
        <f>VLOOKUP(A61,明細書!$B:$Z,9,0)</f>
        <v>ﾙﾊﾟﾌｨﾝ錠10mg</v>
      </c>
      <c r="D61" s="21" t="str">
        <f>IF(SUMIF(明細書!B:B,A61,明細書!V:V)=0,"辞退",IF(SUMIF(明細書!AB:AB,A61,明細書!AA:AA)&gt;0,"無効",SUMIF(明細書!B:B,A61,明細書!V:V)))</f>
        <v>辞退</v>
      </c>
    </row>
    <row r="62" spans="1:4" ht="18.75" customHeight="1">
      <c r="A62" s="19">
        <v>82</v>
      </c>
      <c r="B62" s="20" t="str">
        <f>VLOOKUP(A62,明細書!$B:$Z,8,0)</f>
        <v>中外製薬</v>
      </c>
      <c r="C62" s="20" t="str">
        <f>VLOOKUP(A62,明細書!$B:$Z,9,0)</f>
        <v>ﾛｽﾞﾘｰﾄﾚｸｶﾌﾟｾﾙ200mg</v>
      </c>
      <c r="D62" s="21" t="str">
        <f>IF(SUMIF(明細書!B:B,A62,明細書!V:V)=0,"辞退",IF(SUMIF(明細書!AB:AB,A62,明細書!AA:AA)&gt;0,"無効",SUMIF(明細書!B:B,A62,明細書!V:V)))</f>
        <v>辞退</v>
      </c>
    </row>
    <row r="63" spans="1:4" ht="18.75" customHeight="1">
      <c r="A63" s="19">
        <v>83</v>
      </c>
      <c r="B63" s="20" t="str">
        <f>VLOOKUP(A63,明細書!$B:$Z,8,0)</f>
        <v>ﾂﾑﾗ</v>
      </c>
      <c r="C63" s="20" t="str">
        <f>VLOOKUP(A63,明細書!$B:$Z,9,0)</f>
        <v>ﾂﾑﾗ柴胡加竜骨牡蛎湯ｴｷｽ顆粒</v>
      </c>
      <c r="D63" s="21" t="str">
        <f>IF(SUMIF(明細書!B:B,A63,明細書!V:V)=0,"辞退",IF(SUMIF(明細書!AB:AB,A63,明細書!AA:AA)&gt;0,"無効",SUMIF(明細書!B:B,A63,明細書!V:V)))</f>
        <v>辞退</v>
      </c>
    </row>
    <row r="64" spans="1:4" ht="18.75" customHeight="1">
      <c r="A64" s="19">
        <v>84</v>
      </c>
      <c r="B64" s="20" t="str">
        <f>VLOOKUP(A64,明細書!$B:$Z,8,0)</f>
        <v>鶴原製薬</v>
      </c>
      <c r="C64" s="20" t="str">
        <f>VLOOKUP(A64,明細書!$B:$Z,9,0)</f>
        <v>ｲﾌﾞﾌﾟﾛﾌｪﾝ顆粒20%｢ﾂﾙﾊﾗ｣</v>
      </c>
      <c r="D64" s="21" t="str">
        <f>IF(SUMIF(明細書!B:B,A64,明細書!V:V)=0,"辞退",IF(SUMIF(明細書!AB:AB,A64,明細書!AA:AA)&gt;0,"無効",SUMIF(明細書!B:B,A64,明細書!V:V)))</f>
        <v>辞退</v>
      </c>
    </row>
    <row r="65" spans="1:4" ht="18.75" customHeight="1">
      <c r="A65" s="19">
        <v>85</v>
      </c>
      <c r="B65" s="20" t="str">
        <f>VLOOKUP(A65,明細書!$B:$Z,8,0)</f>
        <v>鶴原製薬</v>
      </c>
      <c r="C65" s="20" t="str">
        <f>VLOOKUP(A65,明細書!$B:$Z,9,0)</f>
        <v>ﾀﾞｲﾌｪﾝ配合錠</v>
      </c>
      <c r="D65" s="21" t="str">
        <f>IF(SUMIF(明細書!B:B,A65,明細書!V:V)=0,"辞退",IF(SUMIF(明細書!AB:AB,A65,明細書!AA:AA)&gt;0,"無効",SUMIF(明細書!B:B,A65,明細書!V:V)))</f>
        <v>辞退</v>
      </c>
    </row>
    <row r="66" spans="1:4" ht="18.75" customHeight="1">
      <c r="A66" s="19">
        <v>86</v>
      </c>
      <c r="B66" s="20" t="str">
        <f>VLOOKUP(A66,明細書!$B:$Z,8,0)</f>
        <v>鶴原製薬</v>
      </c>
      <c r="C66" s="20" t="str">
        <f>VLOOKUP(A66,明細書!$B:$Z,9,0)</f>
        <v>ﾌﾞﾁﾙｽｺﾎﾟﾗﾐﾝ臭化物錠10mg｢ﾂﾙﾊﾗ｣</v>
      </c>
      <c r="D66" s="21" t="str">
        <f>IF(SUMIF(明細書!B:B,A66,明細書!V:V)=0,"辞退",IF(SUMIF(明細書!AB:AB,A66,明細書!AA:AA)&gt;0,"無効",SUMIF(明細書!B:B,A66,明細書!V:V)))</f>
        <v>辞退</v>
      </c>
    </row>
    <row r="67" spans="1:4" ht="18.75" customHeight="1">
      <c r="A67" s="19">
        <v>87</v>
      </c>
      <c r="B67" s="20" t="str">
        <f>VLOOKUP(A67,明細書!$B:$Z,8,0)</f>
        <v>帝國製薬</v>
      </c>
      <c r="C67" s="20" t="str">
        <f>VLOOKUP(A67,明細書!$B:$Z,9,0)</f>
        <v>ｲﾝﾃﾊﾞﾝ軟膏1%</v>
      </c>
      <c r="D67" s="21" t="str">
        <f>IF(SUMIF(明細書!B:B,A67,明細書!V:V)=0,"辞退",IF(SUMIF(明細書!AB:AB,A67,明細書!AA:AA)&gt;0,"無効",SUMIF(明細書!B:B,A67,明細書!V:V)))</f>
        <v>辞退</v>
      </c>
    </row>
    <row r="68" spans="1:4" ht="18.75" customHeight="1">
      <c r="A68" s="19">
        <v>88</v>
      </c>
      <c r="B68" s="20" t="str">
        <f>VLOOKUP(A68,明細書!$B:$Z,8,0)</f>
        <v>帝國製薬</v>
      </c>
      <c r="C68" s="20" t="str">
        <f>VLOOKUP(A68,明細書!$B:$Z,9,0)</f>
        <v>ｹﾄﾌﾟﾛﾌｪﾝﾃｰﾌﾟS20mg「ﾃｲｺｸ」</v>
      </c>
      <c r="D68" s="21" t="str">
        <f>IF(SUMIF(明細書!B:B,A68,明細書!V:V)=0,"辞退",IF(SUMIF(明細書!AB:AB,A68,明細書!AA:AA)&gt;0,"無効",SUMIF(明細書!B:B,A68,明細書!V:V)))</f>
        <v>辞退</v>
      </c>
    </row>
    <row r="69" spans="1:4" ht="18.75" customHeight="1">
      <c r="A69" s="19">
        <v>89</v>
      </c>
      <c r="B69" s="20" t="str">
        <f>VLOOKUP(A69,明細書!$B:$Z,8,0)</f>
        <v>東和薬品</v>
      </c>
      <c r="C69" s="20" t="str">
        <f>VLOOKUP(A69,明細書!$B:$Z,9,0)</f>
        <v>ｴﾙﾃﾞｶﾙｼﾄｰﾙｶﾌﾟｾﾙ0.75mg「ﾄｰﾜ｣</v>
      </c>
      <c r="D69" s="21" t="str">
        <f>IF(SUMIF(明細書!B:B,A69,明細書!V:V)=0,"辞退",IF(SUMIF(明細書!AB:AB,A69,明細書!AA:AA)&gt;0,"無効",SUMIF(明細書!B:B,A69,明細書!V:V)))</f>
        <v>辞退</v>
      </c>
    </row>
    <row r="70" spans="1:4" ht="18.75" customHeight="1">
      <c r="A70" s="19">
        <v>90</v>
      </c>
      <c r="B70" s="20" t="str">
        <f>VLOOKUP(A70,明細書!$B:$Z,8,0)</f>
        <v>東和薬品</v>
      </c>
      <c r="C70" s="20" t="str">
        <f>VLOOKUP(A70,明細書!$B:$Z,9,0)</f>
        <v>ﾄｺﾌｪﾛｰﾙ酢酸ｴｽﾃﾙ錠50㎎「ﾄｰﾜ」</v>
      </c>
      <c r="D70" s="21" t="str">
        <f>IF(SUMIF(明細書!B:B,A70,明細書!V:V)=0,"辞退",IF(SUMIF(明細書!AB:AB,A70,明細書!AA:AA)&gt;0,"無効",SUMIF(明細書!B:B,A70,明細書!V:V)))</f>
        <v>辞退</v>
      </c>
    </row>
    <row r="71" spans="1:4" ht="18.75" customHeight="1">
      <c r="A71" s="19">
        <v>91</v>
      </c>
      <c r="B71" s="20" t="str">
        <f>VLOOKUP(A71,明細書!$B:$Z,8,0)</f>
        <v>日新製薬</v>
      </c>
      <c r="C71" s="20" t="str">
        <f>VLOOKUP(A71,明細書!$B:$Z,9,0)</f>
        <v>デキサメタゾンエリキシル0.01％「日新」</v>
      </c>
      <c r="D71" s="21" t="str">
        <f>IF(SUMIF(明細書!B:B,A71,明細書!V:V)=0,"辞退",IF(SUMIF(明細書!AB:AB,A71,明細書!AA:AA)&gt;0,"無効",SUMIF(明細書!B:B,A71,明細書!V:V)))</f>
        <v>辞退</v>
      </c>
    </row>
    <row r="72" spans="1:4" ht="18.75" customHeight="1">
      <c r="A72" s="19">
        <v>92</v>
      </c>
      <c r="B72" s="20" t="str">
        <f>VLOOKUP(A72,明細書!$B:$Z,8,0)</f>
        <v>ﾆﾌﾟﾛESﾌｧｰﾏ</v>
      </c>
      <c r="C72" s="20" t="str">
        <f>VLOOKUP(A72,明細書!$B:$Z,9,0)</f>
        <v>ｱｽﾍﾞﾘﾝ錠10㎎</v>
      </c>
      <c r="D72" s="21" t="str">
        <f>IF(SUMIF(明細書!B:B,A72,明細書!V:V)=0,"辞退",IF(SUMIF(明細書!AB:AB,A72,明細書!AA:AA)&gt;0,"無効",SUMIF(明細書!B:B,A72,明細書!V:V)))</f>
        <v>辞退</v>
      </c>
    </row>
    <row r="73" spans="1:4" ht="18.75" customHeight="1">
      <c r="A73" s="19">
        <v>93</v>
      </c>
      <c r="B73" s="20" t="str">
        <f>VLOOKUP(A73,明細書!$B:$Z,8,0)</f>
        <v>ﾆﾌﾟﾛﾌｧｰﾏ</v>
      </c>
      <c r="C73" s="20" t="str">
        <f>VLOOKUP(A73,明細書!$B:$Z,9,0)</f>
        <v>ｼﾌﾟﾛﾌﾛｷｻｼﾝ点滴静注液400mg｢ﾆﾌﾟﾛ」</v>
      </c>
      <c r="D73" s="21" t="str">
        <f>IF(SUMIF(明細書!B:B,A73,明細書!V:V)=0,"辞退",IF(SUMIF(明細書!AB:AB,A73,明細書!AA:AA)&gt;0,"無効",SUMIF(明細書!B:B,A73,明細書!V:V)))</f>
        <v>辞退</v>
      </c>
    </row>
    <row r="74" spans="1:4" ht="18.75" customHeight="1">
      <c r="A74" s="19">
        <v>94</v>
      </c>
      <c r="B74" s="20" t="str">
        <f>VLOOKUP(A74,明細書!$B:$Z,8,0)</f>
        <v>ﾆﾌﾟﾛﾌｧｰﾏ</v>
      </c>
      <c r="C74" s="20" t="str">
        <f>VLOOKUP(A74,明細書!$B:$Z,9,0)</f>
        <v>炭酸ﾗﾝﾀﾝ顆粒分包250mg｢ﾆﾌﾟﾛ｣</v>
      </c>
      <c r="D74" s="21" t="str">
        <f>IF(SUMIF(明細書!B:B,A74,明細書!V:V)=0,"辞退",IF(SUMIF(明細書!AB:AB,A74,明細書!AA:AA)&gt;0,"無効",SUMIF(明細書!B:B,A74,明細書!V:V)))</f>
        <v>辞退</v>
      </c>
    </row>
    <row r="75" spans="1:4" ht="18.75" customHeight="1">
      <c r="A75" s="19">
        <v>95</v>
      </c>
      <c r="B75" s="20" t="str">
        <f>VLOOKUP(A75,明細書!$B:$Z,8,0)</f>
        <v>日本ｲｰﾗｲﾘﾘｰ</v>
      </c>
      <c r="C75" s="20" t="str">
        <f>VLOOKUP(A75,明細書!$B:$Z,9,0)</f>
        <v>ﾄﾙﾘｼﾃｨ皮下注0.75mgｱﾃｵｽ</v>
      </c>
      <c r="D75" s="21" t="str">
        <f>IF(SUMIF(明細書!B:B,A75,明細書!V:V)=0,"辞退",IF(SUMIF(明細書!AB:AB,A75,明細書!AA:AA)&gt;0,"無効",SUMIF(明細書!B:B,A75,明細書!V:V)))</f>
        <v>辞退</v>
      </c>
    </row>
    <row r="76" spans="1:4" ht="18.75" customHeight="1">
      <c r="A76" s="19">
        <v>96</v>
      </c>
      <c r="B76" s="20" t="str">
        <f>VLOOKUP(A76,明細書!$B:$Z,8,0)</f>
        <v>日本化薬</v>
      </c>
      <c r="C76" s="20" t="str">
        <f>VLOOKUP(A76,明細書!$B:$Z,9,0)</f>
        <v>ｲﾝﾌﾘｷｼﾏﾌﾞBS点滴静注用100mg｢NK｣</v>
      </c>
      <c r="D76" s="21" t="str">
        <f>IF(SUMIF(明細書!B:B,A76,明細書!V:V)=0,"辞退",IF(SUMIF(明細書!AB:AB,A76,明細書!AA:AA)&gt;0,"無効",SUMIF(明細書!B:B,A76,明細書!V:V)))</f>
        <v>辞退</v>
      </c>
    </row>
    <row r="77" spans="1:4" ht="18.75" customHeight="1">
      <c r="A77" s="19">
        <v>97</v>
      </c>
      <c r="B77" s="20" t="str">
        <f>VLOOKUP(A77,明細書!$B:$Z,8,0)</f>
        <v>日本ｼﾞｪﾈﾘｯｸ</v>
      </c>
      <c r="C77" s="20" t="str">
        <f>VLOOKUP(A77,明細書!$B:$Z,9,0)</f>
        <v>ｾﾊﾟﾐｯﾄ細粒1%</v>
      </c>
      <c r="D77" s="21" t="str">
        <f>IF(SUMIF(明細書!B:B,A77,明細書!V:V)=0,"辞退",IF(SUMIF(明細書!AB:AB,A77,明細書!AA:AA)&gt;0,"無効",SUMIF(明細書!B:B,A77,明細書!V:V)))</f>
        <v>辞退</v>
      </c>
    </row>
    <row r="78" spans="1:4" ht="18.75" customHeight="1">
      <c r="A78" s="19">
        <v>98</v>
      </c>
      <c r="B78" s="20" t="str">
        <f>VLOOKUP(A78,明細書!$B:$Z,8,0)</f>
        <v>日本ｼﾞｪﾈﾘｯｸ</v>
      </c>
      <c r="C78" s="20" t="str">
        <f>VLOOKUP(A78,明細書!$B:$Z,9,0)</f>
        <v>ﾄﾘｱｿﾞﾗﾑ錠0.125mg「CH」</v>
      </c>
      <c r="D78" s="21" t="str">
        <f>IF(SUMIF(明細書!B:B,A78,明細書!V:V)=0,"辞退",IF(SUMIF(明細書!AB:AB,A78,明細書!AA:AA)&gt;0,"無効",SUMIF(明細書!B:B,A78,明細書!V:V)))</f>
        <v>辞退</v>
      </c>
    </row>
    <row r="79" spans="1:4" ht="18.75" customHeight="1">
      <c r="A79" s="19">
        <v>99</v>
      </c>
      <c r="B79" s="20" t="str">
        <f>VLOOKUP(A79,明細書!$B:$Z,8,0)</f>
        <v>日本新薬</v>
      </c>
      <c r="C79" s="20" t="str">
        <f>VLOOKUP(A79,明細書!$B:$Z,9,0)</f>
        <v>ﾋﾞﾙﾃﾌﾟｿ点滴静注250mg</v>
      </c>
      <c r="D79" s="21" t="str">
        <f>IF(SUMIF(明細書!B:B,A79,明細書!V:V)=0,"辞退",IF(SUMIF(明細書!AB:AB,A79,明細書!AA:AA)&gt;0,"無効",SUMIF(明細書!B:B,A79,明細書!V:V)))</f>
        <v>辞退</v>
      </c>
    </row>
    <row r="80" spans="1:4" ht="18.75" customHeight="1">
      <c r="A80" s="19">
        <v>100</v>
      </c>
      <c r="B80" s="20" t="str">
        <f>VLOOKUP(A80,明細書!$B:$Z,8,0)</f>
        <v>日本新薬</v>
      </c>
      <c r="C80" s="20" t="str">
        <f>VLOOKUP(A80,明細書!$B:$Z,9,0)</f>
        <v>亜鉛華軟膏「ｼｵｴ」</v>
      </c>
      <c r="D80" s="21" t="str">
        <f>IF(SUMIF(明細書!B:B,A80,明細書!V:V)=0,"辞退",IF(SUMIF(明細書!AB:AB,A80,明細書!AA:AA)&gt;0,"無効",SUMIF(明細書!B:B,A80,明細書!V:V)))</f>
        <v>辞退</v>
      </c>
    </row>
    <row r="81" spans="1:4" ht="18.75" customHeight="1">
      <c r="A81" s="19">
        <v>101</v>
      </c>
      <c r="B81" s="20" t="str">
        <f>VLOOKUP(A81,明細書!$B:$Z,8,0)</f>
        <v>日本ｾﾙｳﾞｨｴ</v>
      </c>
      <c r="C81" s="20" t="str">
        <f>VLOOKUP(A81,明細書!$B:$Z,9,0)</f>
        <v>ｵﾝｷｬｽﾊﾟｰ点滴静注用3750</v>
      </c>
      <c r="D81" s="21" t="str">
        <f>IF(SUMIF(明細書!B:B,A81,明細書!V:V)=0,"辞退",IF(SUMIF(明細書!AB:AB,A81,明細書!AA:AA)&gt;0,"無効",SUMIF(明細書!B:B,A81,明細書!V:V)))</f>
        <v>辞退</v>
      </c>
    </row>
    <row r="82" spans="1:4" ht="18.75" customHeight="1">
      <c r="A82" s="19">
        <v>102</v>
      </c>
      <c r="B82" s="20" t="str">
        <f>VLOOKUP(A82,明細書!$B:$Z,8,0)</f>
        <v>ﾉﾊﾞﾙﾃｨｽﾌｧｰﾏ</v>
      </c>
      <c r="C82" s="20" t="str">
        <f>VLOOKUP(A82,明細書!$B:$Z,9,0)</f>
        <v>ﾎﾞﾙﾀﾚﾝｹﾞﾙ1%</v>
      </c>
      <c r="D82" s="21" t="str">
        <f>IF(SUMIF(明細書!B:B,A82,明細書!V:V)=0,"辞退",IF(SUMIF(明細書!AB:AB,A82,明細書!AA:AA)&gt;0,"無効",SUMIF(明細書!B:B,A82,明細書!V:V)))</f>
        <v>辞退</v>
      </c>
    </row>
    <row r="83" spans="1:4" ht="18.75" customHeight="1">
      <c r="A83" s="19">
        <v>103</v>
      </c>
      <c r="B83" s="20" t="str">
        <f>VLOOKUP(A83,明細書!$B:$Z,8,0)</f>
        <v>ﾉﾊﾞﾙﾃｨｽﾌｧｰﾏ</v>
      </c>
      <c r="C83" s="20" t="str">
        <f>VLOOKUP(A83,明細書!$B:$Z,9,0)</f>
        <v>ﾚﾎﾞﾚｰﾄﾞ錠25mg</v>
      </c>
      <c r="D83" s="21" t="str">
        <f>IF(SUMIF(明細書!B:B,A83,明細書!V:V)=0,"辞退",IF(SUMIF(明細書!AB:AB,A83,明細書!AA:AA)&gt;0,"無効",SUMIF(明細書!B:B,A83,明細書!V:V)))</f>
        <v>辞退</v>
      </c>
    </row>
    <row r="84" spans="1:4" ht="18.75" customHeight="1">
      <c r="A84" s="19">
        <v>104</v>
      </c>
      <c r="B84" s="20" t="str">
        <f>VLOOKUP(A84,明細書!$B:$Z,8,0)</f>
        <v>ﾉﾎﾞﾉﾙﾃﾞｨｽｸﾌｧｰﾏ</v>
      </c>
      <c r="C84" s="20" t="str">
        <f>VLOOKUP(A84,明細書!$B:$Z,9,0)</f>
        <v>ﾘﾍﾞﾙｻｽ錠7mg</v>
      </c>
      <c r="D84" s="21" t="str">
        <f>IF(SUMIF(明細書!B:B,A84,明細書!V:V)=0,"辞退",IF(SUMIF(明細書!AB:AB,A84,明細書!AA:AA)&gt;0,"無効",SUMIF(明細書!B:B,A84,明細書!V:V)))</f>
        <v>辞退</v>
      </c>
    </row>
    <row r="85" spans="1:4" ht="18.75" customHeight="1">
      <c r="A85" s="19">
        <v>105</v>
      </c>
      <c r="B85" s="20" t="str">
        <f>VLOOKUP(A85,明細書!$B:$Z,8,0)</f>
        <v>ﾊﾞｲｴﾙ薬品</v>
      </c>
      <c r="C85" s="20" t="str">
        <f>VLOOKUP(A85,明細書!$B:$Z,9,0)</f>
        <v>ｱﾀﾞﾗｰﾄCR錠10mg</v>
      </c>
      <c r="D85" s="21" t="str">
        <f>IF(SUMIF(明細書!B:B,A85,明細書!V:V)=0,"辞退",IF(SUMIF(明細書!AB:AB,A85,明細書!AA:AA)&gt;0,"無効",SUMIF(明細書!B:B,A85,明細書!V:V)))</f>
        <v>辞退</v>
      </c>
    </row>
    <row r="86" spans="1:4" ht="18.75" customHeight="1">
      <c r="A86" s="19">
        <v>106</v>
      </c>
      <c r="B86" s="20" t="str">
        <f>VLOOKUP(A86,明細書!$B:$Z,8,0)</f>
        <v>ﾊﾞｲｵｼﾞｪﾝ･ｼﾞｬﾊﾟﾝ</v>
      </c>
      <c r="C86" s="20" t="str">
        <f>VLOOKUP(A86,明細書!$B:$Z,9,0)</f>
        <v>ｽﾋﾟﾝﾗｻﾞ髄注12mg</v>
      </c>
      <c r="D86" s="21" t="str">
        <f>IF(SUMIF(明細書!B:B,A86,明細書!V:V)=0,"辞退",IF(SUMIF(明細書!AB:AB,A86,明細書!AA:AA)&gt;0,"無効",SUMIF(明細書!B:B,A86,明細書!V:V)))</f>
        <v>辞退</v>
      </c>
    </row>
    <row r="87" spans="1:4" ht="18.75" customHeight="1">
      <c r="A87" s="19">
        <v>107</v>
      </c>
      <c r="B87" s="20" t="str">
        <f>VLOOKUP(A87,明細書!$B:$Z,8,0)</f>
        <v>久光製薬</v>
      </c>
      <c r="C87" s="20" t="str">
        <f>VLOOKUP(A87,明細書!$B:$Z,9,0)</f>
        <v>ﾘﾊﾞｽﾁｸﾞﾐﾝﾃｰﾌﾟ13.5mg「久光」</v>
      </c>
      <c r="D87" s="21" t="str">
        <f>IF(SUMIF(明細書!B:B,A87,明細書!V:V)=0,"辞退",IF(SUMIF(明細書!AB:AB,A87,明細書!AA:AA)&gt;0,"無効",SUMIF(明細書!B:B,A87,明細書!V:V)))</f>
        <v>辞退</v>
      </c>
    </row>
    <row r="88" spans="1:4" ht="18.75" customHeight="1">
      <c r="A88" s="19">
        <v>108</v>
      </c>
      <c r="B88" s="20" t="str">
        <f>VLOOKUP(A88,明細書!$B:$Z,8,0)</f>
        <v>ﾌｧｲｻﾞｰ</v>
      </c>
      <c r="C88" s="20" t="str">
        <f>VLOOKUP(A88,明細書!$B:$Z,9,0)</f>
        <v>ｱﾄｶﾞﾑ点滴静注液250mg</v>
      </c>
      <c r="D88" s="21" t="str">
        <f>IF(SUMIF(明細書!B:B,A88,明細書!V:V)=0,"辞退",IF(SUMIF(明細書!AB:AB,A88,明細書!AA:AA)&gt;0,"無効",SUMIF(明細書!B:B,A88,明細書!V:V)))</f>
        <v>辞退</v>
      </c>
    </row>
    <row r="89" spans="1:4" ht="18.75" customHeight="1">
      <c r="A89" s="19">
        <v>109</v>
      </c>
      <c r="B89" s="20" t="str">
        <f>VLOOKUP(A89,明細書!$B:$Z,8,0)</f>
        <v>富士製薬工業</v>
      </c>
      <c r="C89" s="20" t="str">
        <f>VLOOKUP(A89,明細書!$B:$Z,9,0)</f>
        <v>ﾃｽﾁﾉﾝﾃﾞﾎﾟｰ筋注用125mg「F」</v>
      </c>
      <c r="D89" s="21" t="str">
        <f>IF(SUMIF(明細書!B:B,A89,明細書!V:V)=0,"辞退",IF(SUMIF(明細書!AB:AB,A89,明細書!AA:AA)&gt;0,"無効",SUMIF(明細書!B:B,A89,明細書!V:V)))</f>
        <v>辞退</v>
      </c>
    </row>
    <row r="90" spans="1:4" ht="18.75" customHeight="1">
      <c r="A90" s="19">
        <v>110</v>
      </c>
      <c r="B90" s="20" t="str">
        <f>VLOOKUP(A90,明細書!$B:$Z,8,0)</f>
        <v>扶桑薬品工業</v>
      </c>
      <c r="C90" s="20" t="str">
        <f>VLOOKUP(A90,明細書!$B:$Z,9,0)</f>
        <v>ﾄﾞﾊﾟｺｰﾙ配合錠L100</v>
      </c>
      <c r="D90" s="21" t="str">
        <f>IF(SUMIF(明細書!B:B,A90,明細書!V:V)=0,"辞退",IF(SUMIF(明細書!AB:AB,A90,明細書!AA:AA)&gt;0,"無効",SUMIF(明細書!B:B,A90,明細書!V:V)))</f>
        <v>辞退</v>
      </c>
    </row>
    <row r="91" spans="1:4" ht="18.75" customHeight="1">
      <c r="A91" s="19">
        <v>111</v>
      </c>
      <c r="B91" s="20" t="str">
        <f>VLOOKUP(A91,明細書!$B:$Z,8,0)</f>
        <v>ﾏﾙﾎ</v>
      </c>
      <c r="C91" s="20" t="str">
        <f>VLOOKUP(A91,明細書!$B:$Z,9,0)</f>
        <v>ﾐﾁｰｶﾞ皮下注用60mgｼﾘﾝｼﾞ</v>
      </c>
      <c r="D91" s="21" t="str">
        <f>IF(SUMIF(明細書!B:B,A91,明細書!V:V)=0,"辞退",IF(SUMIF(明細書!AB:AB,A91,明細書!AA:AA)&gt;0,"無効",SUMIF(明細書!B:B,A91,明細書!V:V)))</f>
        <v>辞退</v>
      </c>
    </row>
    <row r="92" spans="1:4" ht="18.75" customHeight="1">
      <c r="A92" s="19">
        <v>112</v>
      </c>
      <c r="B92" s="20" t="str">
        <f>VLOOKUP(A92,明細書!$B:$Z,8,0)</f>
        <v>ﾒﾙｸﾊﾞｲｵﾌｧｰﾏ</v>
      </c>
      <c r="C92" s="20" t="str">
        <f>VLOOKUP(A92,明細書!$B:$Z,9,0)</f>
        <v>ｱｰﾋﾞﾀｯｸｽ注射液500mg</v>
      </c>
      <c r="D92" s="21" t="str">
        <f>IF(SUMIF(明細書!B:B,A92,明細書!V:V)=0,"辞退",IF(SUMIF(明細書!AB:AB,A92,明細書!AA:AA)&gt;0,"無効",SUMIF(明細書!B:B,A92,明細書!V:V)))</f>
        <v>辞退</v>
      </c>
    </row>
    <row r="93" spans="1:4" ht="18.75" customHeight="1">
      <c r="A93" s="19">
        <v>113</v>
      </c>
      <c r="B93" s="20" t="str">
        <f>VLOOKUP(A93,明細書!$B:$Z,8,0)</f>
        <v>祐徳薬品</v>
      </c>
      <c r="C93" s="20" t="str">
        <f>VLOOKUP(A93,明細書!$B:$Z,9,0)</f>
        <v>ﾂﾛﾌﾞﾃﾛｰﾙﾃｰﾌﾟ2mg｢YP｣</v>
      </c>
      <c r="D93" s="21" t="str">
        <f>IF(SUMIF(明細書!B:B,A93,明細書!V:V)=0,"辞退",IF(SUMIF(明細書!AB:AB,A93,明細書!AA:AA)&gt;0,"無効",SUMIF(明細書!B:B,A93,明細書!V:V)))</f>
        <v>辞退</v>
      </c>
    </row>
    <row r="94" spans="1:4" ht="18.75" customHeight="1">
      <c r="A94" s="19">
        <v>114</v>
      </c>
      <c r="B94" s="20" t="str">
        <f>VLOOKUP(A94,明細書!$B:$Z,8,0)</f>
        <v>陽進堂</v>
      </c>
      <c r="C94" s="20" t="str">
        <f>VLOOKUP(A94,明細書!$B:$Z,9,0)</f>
        <v>ｽﾏﾄﾘﾌﾟﾀﾝ錠50mg｢YD｣</v>
      </c>
      <c r="D94" s="21" t="str">
        <f>IF(SUMIF(明細書!B:B,A94,明細書!V:V)=0,"辞退",IF(SUMIF(明細書!AB:AB,A94,明細書!AA:AA)&gt;0,"無効",SUMIF(明細書!B:B,A94,明細書!V:V)))</f>
        <v>辞退</v>
      </c>
    </row>
    <row r="95" spans="1:4" ht="18.75" customHeight="1">
      <c r="A95" s="19">
        <v>115</v>
      </c>
      <c r="B95" s="20" t="str">
        <f>VLOOKUP(A95,明細書!$B:$Z,8,0)</f>
        <v>陽進堂</v>
      </c>
      <c r="C95" s="20" t="str">
        <f>VLOOKUP(A95,明細書!$B:$Z,9,0)</f>
        <v>ﾄｱﾗｾｯﾄ配合錠｢YD｣</v>
      </c>
      <c r="D95" s="21" t="str">
        <f>IF(SUMIF(明細書!B:B,A95,明細書!V:V)=0,"辞退",IF(SUMIF(明細書!AB:AB,A95,明細書!AA:AA)&gt;0,"無効",SUMIF(明細書!B:B,A95,明細書!V:V)))</f>
        <v>辞退</v>
      </c>
    </row>
    <row r="96" spans="1:4" ht="18.75" customHeight="1">
      <c r="A96" s="19">
        <v>116</v>
      </c>
      <c r="B96" s="20" t="str">
        <f>VLOOKUP(A96,明細書!$B:$Z,8,0)</f>
        <v>陽進堂</v>
      </c>
      <c r="C96" s="20" t="str">
        <f>VLOOKUP(A96,明細書!$B:$Z,9,0)</f>
        <v>ﾏﾝﾆｯﾄｰﾙS注射液300mL</v>
      </c>
      <c r="D96" s="21" t="str">
        <f>IF(SUMIF(明細書!B:B,A96,明細書!V:V)=0,"辞退",IF(SUMIF(明細書!AB:AB,A96,明細書!AA:AA)&gt;0,"無効",SUMIF(明細書!B:B,A96,明細書!V:V)))</f>
        <v>辞退</v>
      </c>
    </row>
    <row r="97" spans="1:4" ht="18.75" customHeight="1">
      <c r="A97" s="19">
        <v>117</v>
      </c>
      <c r="B97" s="20" t="str">
        <f>VLOOKUP(A97,明細書!$B:$Z,8,0)</f>
        <v>吉田製薬</v>
      </c>
      <c r="C97" s="20" t="str">
        <f>VLOOKUP(A97,明細書!$B:$Z,9,0)</f>
        <v>ﾖｳ素｢ｺｻﾞｶｲ･M｣</v>
      </c>
      <c r="D97" s="21" t="str">
        <f>IF(SUMIF(明細書!B:B,A97,明細書!V:V)=0,"辞退",IF(SUMIF(明細書!AB:AB,A97,明細書!AA:AA)&gt;0,"無効",SUMIF(明細書!B:B,A97,明細書!V:V)))</f>
        <v>辞退</v>
      </c>
    </row>
    <row r="98" spans="1:4" ht="18.75" customHeight="1">
      <c r="A98" s="19">
        <v>118</v>
      </c>
      <c r="B98" s="20" t="str">
        <f>VLOOKUP(A98,明細書!$B:$Z,8,0)</f>
        <v>吉田製薬</v>
      </c>
      <c r="C98" s="20" t="str">
        <f>VLOOKUP(A98,明細書!$B:$Z,9,0)</f>
        <v>亜鉛華軟膏「ﾖｼﾀﾞ」</v>
      </c>
      <c r="D98" s="21" t="str">
        <f>IF(SUMIF(明細書!B:B,A98,明細書!V:V)=0,"辞退",IF(SUMIF(明細書!AB:AB,A98,明細書!AA:AA)&gt;0,"無効",SUMIF(明細書!B:B,A98,明細書!V:V)))</f>
        <v>辞退</v>
      </c>
    </row>
  </sheetData>
  <sheetProtection algorithmName="SHA-512" hashValue="scSAGJSiMd2SQQQA70uvCSrd6XGhAtVjMrXK/7hozmyo7ODzalNXvQFzQiDXOpSxYvxX2PtgYSBdn9e1iuWyeg==" saltValue="rq+K4pSfPjkiGmUcclQwBQ==" spinCount="100000" sheet="1" objects="1" scenarios="1" autoFilter="0"/>
  <phoneticPr fontId="2"/>
  <conditionalFormatting sqref="D3:D98">
    <cfRule type="cellIs" dxfId="0" priority="2" operator="equal">
      <formula>"無効"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32973-7BC8-4FC2-8BF3-78B7D7141C8E}">
  <sheetPr>
    <pageSetUpPr fitToPage="1"/>
  </sheetPr>
  <dimension ref="A1:AC179"/>
  <sheetViews>
    <sheetView view="pageBreakPreview" zoomScaleNormal="100" zoomScaleSheetLayoutView="100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V12" sqref="V12"/>
    </sheetView>
  </sheetViews>
  <sheetFormatPr defaultRowHeight="14.25" customHeight="1"/>
  <cols>
    <col min="1" max="3" width="6.75" style="2" customWidth="1"/>
    <col min="4" max="7" width="6.625" style="2" customWidth="1"/>
    <col min="8" max="8" width="12.25" style="2" customWidth="1"/>
    <col min="9" max="9" width="15.375" style="2" customWidth="1"/>
    <col min="10" max="10" width="33" style="2" customWidth="1"/>
    <col min="11" max="11" width="14.75" style="2" customWidth="1"/>
    <col min="12" max="12" width="9.25" style="40" customWidth="1"/>
    <col min="13" max="13" width="12.25" style="41" customWidth="1"/>
    <col min="14" max="14" width="9.5" style="41" customWidth="1"/>
    <col min="15" max="15" width="13.375" style="41" customWidth="1"/>
    <col min="16" max="20" width="7.625" style="42" customWidth="1"/>
    <col min="21" max="21" width="12.625" style="3" customWidth="1"/>
    <col min="22" max="22" width="15.5" style="3" customWidth="1"/>
    <col min="23" max="25" width="3.625" style="11" hidden="1" customWidth="1"/>
    <col min="26" max="26" width="30.625" style="2" customWidth="1"/>
    <col min="27" max="27" width="3.625" style="36" hidden="1" customWidth="1"/>
    <col min="28" max="28" width="3.625" style="1" hidden="1" customWidth="1"/>
    <col min="29" max="29" width="9" style="1" hidden="1" customWidth="1"/>
    <col min="30" max="34" width="9" style="1" customWidth="1"/>
    <col min="35" max="16384" width="9" style="1"/>
  </cols>
  <sheetData>
    <row r="1" spans="1:29" ht="14.25" customHeight="1">
      <c r="A1" s="72" t="s">
        <v>53</v>
      </c>
      <c r="B1" s="72"/>
      <c r="C1" s="72"/>
      <c r="D1" s="72"/>
      <c r="E1" s="72"/>
      <c r="F1" s="72"/>
      <c r="G1" s="72"/>
      <c r="H1" s="72"/>
      <c r="I1" s="72"/>
      <c r="M1" s="2"/>
      <c r="N1" s="2"/>
      <c r="R1" s="2"/>
    </row>
    <row r="2" spans="1:29" ht="14.25" customHeight="1">
      <c r="M2" s="2"/>
      <c r="N2" s="2"/>
      <c r="R2" s="2"/>
    </row>
    <row r="3" spans="1:29" s="6" customFormat="1" ht="42.75" customHeight="1">
      <c r="A3" s="43" t="s">
        <v>8</v>
      </c>
      <c r="B3" s="43" t="s">
        <v>5</v>
      </c>
      <c r="C3" s="43" t="s">
        <v>4</v>
      </c>
      <c r="D3" s="43" t="s">
        <v>12</v>
      </c>
      <c r="E3" s="43" t="s">
        <v>13</v>
      </c>
      <c r="F3" s="43" t="s">
        <v>14</v>
      </c>
      <c r="G3" s="43" t="s">
        <v>15</v>
      </c>
      <c r="H3" s="44" t="s">
        <v>0</v>
      </c>
      <c r="I3" s="43" t="s">
        <v>6</v>
      </c>
      <c r="J3" s="43" t="s">
        <v>1</v>
      </c>
      <c r="K3" s="43" t="s">
        <v>2</v>
      </c>
      <c r="L3" s="45" t="s">
        <v>10</v>
      </c>
      <c r="M3" s="46" t="s">
        <v>3</v>
      </c>
      <c r="N3" s="46" t="s">
        <v>9</v>
      </c>
      <c r="O3" s="46" t="s">
        <v>7</v>
      </c>
      <c r="P3" s="47" t="s">
        <v>46</v>
      </c>
      <c r="Q3" s="47" t="s">
        <v>47</v>
      </c>
      <c r="R3" s="47" t="s">
        <v>48</v>
      </c>
      <c r="S3" s="47" t="s">
        <v>49</v>
      </c>
      <c r="T3" s="47" t="s">
        <v>50</v>
      </c>
      <c r="U3" s="9" t="s">
        <v>16</v>
      </c>
      <c r="V3" s="5" t="s">
        <v>11</v>
      </c>
      <c r="W3" s="4" t="s">
        <v>19</v>
      </c>
      <c r="X3" s="4" t="s">
        <v>21</v>
      </c>
      <c r="Y3" s="4" t="s">
        <v>20</v>
      </c>
      <c r="Z3" s="4" t="s">
        <v>17</v>
      </c>
      <c r="AA3" s="37" t="s">
        <v>18</v>
      </c>
      <c r="AB3" s="6" t="s">
        <v>5</v>
      </c>
    </row>
    <row r="4" spans="1:29" ht="14.25" customHeight="1">
      <c r="A4" s="7">
        <v>1</v>
      </c>
      <c r="B4" s="7">
        <v>1</v>
      </c>
      <c r="C4" s="7" t="s">
        <v>54</v>
      </c>
      <c r="D4" s="48">
        <v>382740</v>
      </c>
      <c r="E4" s="48"/>
      <c r="F4" s="48"/>
      <c r="G4" s="48"/>
      <c r="H4" s="49" t="s">
        <v>55</v>
      </c>
      <c r="I4" s="7" t="s">
        <v>467</v>
      </c>
      <c r="J4" s="7" t="s">
        <v>561</v>
      </c>
      <c r="K4" s="7" t="s">
        <v>56</v>
      </c>
      <c r="L4" s="50">
        <v>10</v>
      </c>
      <c r="M4" s="51">
        <v>2078</v>
      </c>
      <c r="N4" s="51">
        <v>10</v>
      </c>
      <c r="O4" s="51">
        <v>20780</v>
      </c>
      <c r="P4" s="52">
        <v>3</v>
      </c>
      <c r="Q4" s="52"/>
      <c r="R4" s="52"/>
      <c r="S4" s="52"/>
      <c r="T4" s="52">
        <v>3</v>
      </c>
      <c r="U4" s="32"/>
      <c r="V4" s="8">
        <f>T4*U4</f>
        <v>0</v>
      </c>
      <c r="W4" s="12" t="str">
        <f>IF(U4="","×","○")</f>
        <v>×</v>
      </c>
      <c r="X4" s="12" t="str">
        <f>IF(U4&gt;=1,"○","×")</f>
        <v>×</v>
      </c>
      <c r="Y4" s="12" t="str">
        <f>IF(ISNUMBER(U4),IF(INT(U4)=U4,"○","×"),"×")</f>
        <v>×</v>
      </c>
      <c r="Z4" s="38" t="str">
        <f>IF(W4="○",IF(OR(X4="×",Y4="×"),"←見積単価（税別）欄には、1以上の整数を入力してください",""),"")</f>
        <v/>
      </c>
      <c r="AA4" s="36">
        <f t="shared" ref="AA4:AA7" si="0">IF(Z4="",0,1)</f>
        <v>0</v>
      </c>
      <c r="AB4" s="1">
        <f>B4</f>
        <v>1</v>
      </c>
      <c r="AC4" s="1" t="s">
        <v>45</v>
      </c>
    </row>
    <row r="5" spans="1:29" ht="14.25" customHeight="1">
      <c r="A5" s="7">
        <v>2</v>
      </c>
      <c r="B5" s="7">
        <v>1</v>
      </c>
      <c r="C5" s="7" t="s">
        <v>54</v>
      </c>
      <c r="D5" s="48">
        <v>382750</v>
      </c>
      <c r="E5" s="48"/>
      <c r="F5" s="48"/>
      <c r="G5" s="48"/>
      <c r="H5" s="49" t="s">
        <v>57</v>
      </c>
      <c r="I5" s="7" t="s">
        <v>58</v>
      </c>
      <c r="J5" s="7" t="s">
        <v>562</v>
      </c>
      <c r="K5" s="7" t="s">
        <v>56</v>
      </c>
      <c r="L5" s="50">
        <v>10</v>
      </c>
      <c r="M5" s="51">
        <v>2859</v>
      </c>
      <c r="N5" s="51">
        <v>10</v>
      </c>
      <c r="O5" s="51">
        <v>28590</v>
      </c>
      <c r="P5" s="52">
        <v>5</v>
      </c>
      <c r="Q5" s="52"/>
      <c r="R5" s="52"/>
      <c r="S5" s="52"/>
      <c r="T5" s="52">
        <v>5</v>
      </c>
      <c r="U5" s="32"/>
      <c r="V5" s="8">
        <f>T5*U5</f>
        <v>0</v>
      </c>
      <c r="W5" s="12" t="str">
        <f>IF(U5="","×","○")</f>
        <v>×</v>
      </c>
      <c r="X5" s="12" t="str">
        <f>IF(U5&gt;=1,"○","×")</f>
        <v>×</v>
      </c>
      <c r="Y5" s="12" t="str">
        <f>IF(ISNUMBER(U5),IF(INT(U5)=U5,"○","×"),"×")</f>
        <v>×</v>
      </c>
      <c r="Z5" s="38" t="str">
        <f>IF(W5="○",IF(OR(X5="×",Y5="×"),"←見積単価（税別）欄には、1以上の整数を入力してください",""),"")</f>
        <v/>
      </c>
      <c r="AA5" s="36">
        <f t="shared" si="0"/>
        <v>0</v>
      </c>
      <c r="AB5" s="1">
        <f>B5</f>
        <v>1</v>
      </c>
      <c r="AC5" s="1" t="s">
        <v>45</v>
      </c>
    </row>
    <row r="6" spans="1:29" ht="14.25" customHeight="1">
      <c r="A6" s="7">
        <v>3</v>
      </c>
      <c r="B6" s="7">
        <v>1</v>
      </c>
      <c r="C6" s="7" t="s">
        <v>54</v>
      </c>
      <c r="D6" s="48">
        <v>382770</v>
      </c>
      <c r="E6" s="48"/>
      <c r="F6" s="48"/>
      <c r="G6" s="48"/>
      <c r="H6" s="49" t="s">
        <v>59</v>
      </c>
      <c r="I6" s="7" t="s">
        <v>58</v>
      </c>
      <c r="J6" s="7" t="s">
        <v>563</v>
      </c>
      <c r="K6" s="7" t="s">
        <v>56</v>
      </c>
      <c r="L6" s="50">
        <v>10</v>
      </c>
      <c r="M6" s="51">
        <v>3518</v>
      </c>
      <c r="N6" s="51">
        <v>10</v>
      </c>
      <c r="O6" s="51">
        <v>35180</v>
      </c>
      <c r="P6" s="52">
        <v>1</v>
      </c>
      <c r="Q6" s="52"/>
      <c r="R6" s="52"/>
      <c r="S6" s="52"/>
      <c r="T6" s="52">
        <v>1</v>
      </c>
      <c r="U6" s="32"/>
      <c r="V6" s="8">
        <f>T6*U6</f>
        <v>0</v>
      </c>
      <c r="W6" s="12" t="str">
        <f>IF(U6="","×","○")</f>
        <v>×</v>
      </c>
      <c r="X6" s="12" t="str">
        <f>IF(U6&gt;=1,"○","×")</f>
        <v>×</v>
      </c>
      <c r="Y6" s="12" t="str">
        <f>IF(ISNUMBER(U6),IF(INT(U6)=U6,"○","×"),"×")</f>
        <v>×</v>
      </c>
      <c r="Z6" s="38" t="str">
        <f>IF(W6="○",IF(OR(X6="×",Y6="×"),"←見積単価（税別）欄には、1以上の整数を入力してください",""),"")</f>
        <v/>
      </c>
      <c r="AA6" s="36">
        <f t="shared" si="0"/>
        <v>0</v>
      </c>
      <c r="AB6" s="1">
        <f>B6</f>
        <v>1</v>
      </c>
      <c r="AC6" s="1" t="s">
        <v>45</v>
      </c>
    </row>
    <row r="7" spans="1:29" ht="14.25" customHeight="1">
      <c r="A7" s="7">
        <v>4</v>
      </c>
      <c r="B7" s="7">
        <v>1</v>
      </c>
      <c r="C7" s="7" t="s">
        <v>54</v>
      </c>
      <c r="D7" s="48"/>
      <c r="E7" s="48" t="s">
        <v>60</v>
      </c>
      <c r="F7" s="48"/>
      <c r="G7" s="48"/>
      <c r="H7" s="49" t="s">
        <v>61</v>
      </c>
      <c r="I7" s="7" t="s">
        <v>58</v>
      </c>
      <c r="J7" s="7" t="s">
        <v>560</v>
      </c>
      <c r="K7" s="7" t="s">
        <v>62</v>
      </c>
      <c r="L7" s="50">
        <v>10</v>
      </c>
      <c r="M7" s="51">
        <v>2556</v>
      </c>
      <c r="N7" s="51">
        <v>10</v>
      </c>
      <c r="O7" s="51">
        <v>25560</v>
      </c>
      <c r="P7" s="52"/>
      <c r="Q7" s="52">
        <v>36</v>
      </c>
      <c r="R7" s="52"/>
      <c r="S7" s="52"/>
      <c r="T7" s="52">
        <v>36</v>
      </c>
      <c r="U7" s="32"/>
      <c r="V7" s="8">
        <f>T7*U7</f>
        <v>0</v>
      </c>
      <c r="W7" s="12" t="str">
        <f>IF(U7="","×","○")</f>
        <v>×</v>
      </c>
      <c r="X7" s="12" t="str">
        <f>IF(U7&gt;=1,"○","×")</f>
        <v>×</v>
      </c>
      <c r="Y7" s="12" t="str">
        <f>IF(ISNUMBER(U7),IF(INT(U7)=U7,"○","×"),"×")</f>
        <v>×</v>
      </c>
      <c r="Z7" s="38" t="str">
        <f>IF(W7="○",IF(OR(X7="×",Y7="×"),"←見積単価（税別）欄には、1以上の整数を入力してください",""),"")</f>
        <v/>
      </c>
      <c r="AA7" s="36">
        <f t="shared" si="0"/>
        <v>0</v>
      </c>
      <c r="AB7" s="1">
        <f>B7</f>
        <v>1</v>
      </c>
      <c r="AC7" s="1" t="s">
        <v>45</v>
      </c>
    </row>
    <row r="8" spans="1:29" ht="14.25" customHeight="1">
      <c r="A8" s="33"/>
      <c r="B8" s="33"/>
      <c r="C8" s="33"/>
      <c r="D8" s="53"/>
      <c r="E8" s="53"/>
      <c r="F8" s="53"/>
      <c r="G8" s="53"/>
      <c r="H8" s="33"/>
      <c r="I8" s="43"/>
      <c r="J8" s="33"/>
      <c r="K8" s="33"/>
      <c r="L8" s="54"/>
      <c r="M8" s="55"/>
      <c r="N8" s="55"/>
      <c r="O8" s="55"/>
      <c r="P8" s="56"/>
      <c r="Q8" s="56"/>
      <c r="R8" s="56"/>
      <c r="S8" s="56"/>
      <c r="T8" s="56"/>
      <c r="U8" s="13" t="str">
        <f>CONCATENATE("項番",B7," 計")</f>
        <v>項番1 計</v>
      </c>
      <c r="V8" s="35">
        <f>SUMIF(B:B,B7,V:V)</f>
        <v>0</v>
      </c>
      <c r="W8" s="34">
        <f>COUNTIFS($B:$B,$B7,W:W,"○")</f>
        <v>0</v>
      </c>
      <c r="X8" s="34">
        <f>COUNTIFS($B:$B,$B7,X:X,"○")</f>
        <v>0</v>
      </c>
      <c r="Y8" s="34">
        <f>COUNTIFS($B:$B,$B7,Y:Y,"○")</f>
        <v>0</v>
      </c>
      <c r="Z8" s="39" t="str">
        <f>IF(W8=0,"",IF(COUNTIF(B:B,AB8)=W8,"","この項番で見積単価（税別）が入力されていない品目があります"))</f>
        <v/>
      </c>
      <c r="AA8" s="36">
        <f t="shared" ref="AA8" si="1">IF(Z8="",0,1)</f>
        <v>0</v>
      </c>
      <c r="AB8" s="1">
        <f>B7</f>
        <v>1</v>
      </c>
      <c r="AC8" s="1" t="s">
        <v>45</v>
      </c>
    </row>
    <row r="9" spans="1:29" ht="14.25" customHeight="1">
      <c r="A9" s="7">
        <v>5</v>
      </c>
      <c r="B9" s="7">
        <v>2</v>
      </c>
      <c r="C9" s="7" t="s">
        <v>54</v>
      </c>
      <c r="D9" s="7"/>
      <c r="E9" s="7" t="s">
        <v>63</v>
      </c>
      <c r="F9" s="7"/>
      <c r="G9" s="7"/>
      <c r="H9" s="7" t="s">
        <v>64</v>
      </c>
      <c r="I9" s="7" t="s">
        <v>468</v>
      </c>
      <c r="J9" s="7" t="s">
        <v>65</v>
      </c>
      <c r="K9" s="7" t="s">
        <v>66</v>
      </c>
      <c r="L9" s="50">
        <v>10</v>
      </c>
      <c r="M9" s="51">
        <v>1464</v>
      </c>
      <c r="N9" s="51">
        <v>10</v>
      </c>
      <c r="O9" s="51">
        <v>14640</v>
      </c>
      <c r="P9" s="52"/>
      <c r="Q9" s="52">
        <v>1</v>
      </c>
      <c r="R9" s="52"/>
      <c r="S9" s="52"/>
      <c r="T9" s="52">
        <v>1</v>
      </c>
      <c r="U9" s="32"/>
      <c r="V9" s="8">
        <f>T9*U9</f>
        <v>0</v>
      </c>
      <c r="W9" s="12" t="str">
        <f>IF(U9="","×","○")</f>
        <v>×</v>
      </c>
      <c r="X9" s="12" t="str">
        <f>IF(U9&gt;=1,"○","×")</f>
        <v>×</v>
      </c>
      <c r="Y9" s="12" t="str">
        <f>IF(ISNUMBER(U9),IF(INT(U9)=U9,"○","×"),"×")</f>
        <v>×</v>
      </c>
      <c r="Z9" s="38" t="str">
        <f>IF(W9="○",IF(OR(X9="×",Y9="×"),"←見積単価（税別）欄には、1以上の整数を入力してください",""),"")</f>
        <v/>
      </c>
      <c r="AA9" s="36">
        <f t="shared" ref="AA9" si="2">IF(Z9="",0,1)</f>
        <v>0</v>
      </c>
      <c r="AB9" s="1">
        <f>B9</f>
        <v>2</v>
      </c>
      <c r="AC9" s="1" t="s">
        <v>45</v>
      </c>
    </row>
    <row r="10" spans="1:29" ht="14.25" customHeight="1">
      <c r="A10" s="7">
        <v>6</v>
      </c>
      <c r="B10" s="7">
        <v>2</v>
      </c>
      <c r="C10" s="7" t="s">
        <v>54</v>
      </c>
      <c r="D10" s="7"/>
      <c r="E10" s="7" t="s">
        <v>67</v>
      </c>
      <c r="F10" s="7"/>
      <c r="G10" s="7"/>
      <c r="H10" s="7" t="s">
        <v>68</v>
      </c>
      <c r="I10" s="7" t="s">
        <v>468</v>
      </c>
      <c r="J10" s="7" t="s">
        <v>69</v>
      </c>
      <c r="K10" s="7" t="s">
        <v>66</v>
      </c>
      <c r="L10" s="50">
        <v>10</v>
      </c>
      <c r="M10" s="51">
        <v>320</v>
      </c>
      <c r="N10" s="51">
        <v>10</v>
      </c>
      <c r="O10" s="51">
        <v>3200</v>
      </c>
      <c r="P10" s="52"/>
      <c r="Q10" s="52">
        <v>1</v>
      </c>
      <c r="R10" s="52"/>
      <c r="S10" s="52"/>
      <c r="T10" s="52">
        <v>1</v>
      </c>
      <c r="U10" s="32"/>
      <c r="V10" s="8">
        <f>T10*U10</f>
        <v>0</v>
      </c>
      <c r="W10" s="12" t="str">
        <f>IF(U10="","×","○")</f>
        <v>×</v>
      </c>
      <c r="X10" s="12" t="str">
        <f>IF(U10&gt;=1,"○","×")</f>
        <v>×</v>
      </c>
      <c r="Y10" s="12" t="str">
        <f>IF(ISNUMBER(U10),IF(INT(U10)=U10,"○","×"),"×")</f>
        <v>×</v>
      </c>
      <c r="Z10" s="38" t="str">
        <f>IF(W10="○",IF(OR(X10="×",Y10="×"),"←見積単価（税別）欄には、1以上の整数を入力してください",""),"")</f>
        <v/>
      </c>
      <c r="AA10" s="36">
        <f t="shared" ref="AA10:AA12" si="3">IF(Z10="",0,1)</f>
        <v>0</v>
      </c>
      <c r="AB10" s="1">
        <f>B10</f>
        <v>2</v>
      </c>
      <c r="AC10" s="1" t="s">
        <v>45</v>
      </c>
    </row>
    <row r="11" spans="1:29" ht="14.25" customHeight="1">
      <c r="A11" s="33"/>
      <c r="B11" s="33"/>
      <c r="C11" s="33"/>
      <c r="D11" s="53"/>
      <c r="E11" s="53"/>
      <c r="F11" s="53"/>
      <c r="G11" s="53"/>
      <c r="H11" s="33"/>
      <c r="I11" s="43"/>
      <c r="J11" s="33"/>
      <c r="K11" s="33"/>
      <c r="L11" s="54"/>
      <c r="M11" s="55"/>
      <c r="N11" s="55"/>
      <c r="O11" s="55"/>
      <c r="P11" s="56"/>
      <c r="Q11" s="56"/>
      <c r="R11" s="56"/>
      <c r="S11" s="56"/>
      <c r="T11" s="56"/>
      <c r="U11" s="13" t="str">
        <f>CONCATENATE("項番",B10," 計")</f>
        <v>項番2 計</v>
      </c>
      <c r="V11" s="35">
        <f>SUMIF(B:B,B10,V:V)</f>
        <v>0</v>
      </c>
      <c r="W11" s="34">
        <f>COUNTIFS($B:$B,$B10,W:W,"○")</f>
        <v>0</v>
      </c>
      <c r="X11" s="34">
        <f>COUNTIFS($B:$B,$B10,X:X,"○")</f>
        <v>0</v>
      </c>
      <c r="Y11" s="34">
        <f>COUNTIFS($B:$B,$B10,Y:Y,"○")</f>
        <v>0</v>
      </c>
      <c r="Z11" s="39" t="str">
        <f>IF(W11=0,"",IF(COUNTIF(B:B,AB11)=W11,"","この項番で見積単価（税別）が入力されていない品目があります"))</f>
        <v/>
      </c>
      <c r="AA11" s="36">
        <f t="shared" si="3"/>
        <v>0</v>
      </c>
      <c r="AB11" s="1">
        <f>B10</f>
        <v>2</v>
      </c>
      <c r="AC11" s="1" t="s">
        <v>45</v>
      </c>
    </row>
    <row r="12" spans="1:29" ht="14.25" customHeight="1">
      <c r="A12" s="7">
        <v>7</v>
      </c>
      <c r="B12" s="7">
        <v>3</v>
      </c>
      <c r="C12" s="7" t="s">
        <v>54</v>
      </c>
      <c r="D12" s="7"/>
      <c r="E12" s="7"/>
      <c r="F12" s="7">
        <v>215600</v>
      </c>
      <c r="G12" s="7"/>
      <c r="H12" s="7" t="s">
        <v>70</v>
      </c>
      <c r="I12" s="7" t="s">
        <v>71</v>
      </c>
      <c r="J12" s="7" t="s">
        <v>72</v>
      </c>
      <c r="K12" s="7" t="s">
        <v>73</v>
      </c>
      <c r="L12" s="50">
        <v>70</v>
      </c>
      <c r="M12" s="51">
        <v>17.600000000000001</v>
      </c>
      <c r="N12" s="51">
        <v>70</v>
      </c>
      <c r="O12" s="51">
        <v>1232</v>
      </c>
      <c r="P12" s="52"/>
      <c r="Q12" s="52"/>
      <c r="R12" s="52">
        <v>8</v>
      </c>
      <c r="S12" s="52"/>
      <c r="T12" s="52">
        <v>8</v>
      </c>
      <c r="U12" s="32"/>
      <c r="V12" s="8">
        <f>T12*U12</f>
        <v>0</v>
      </c>
      <c r="W12" s="12" t="str">
        <f>IF(U12="","×","○")</f>
        <v>×</v>
      </c>
      <c r="X12" s="12" t="str">
        <f>IF(U12&gt;=1,"○","×")</f>
        <v>×</v>
      </c>
      <c r="Y12" s="12" t="str">
        <f>IF(ISNUMBER(U12),IF(INT(U12)=U12,"○","×"),"×")</f>
        <v>×</v>
      </c>
      <c r="Z12" s="38" t="str">
        <f>IF(W12="○",IF(OR(X12="×",Y12="×"),"←見積単価（税別）欄には、1以上の整数を入力してください",""),"")</f>
        <v/>
      </c>
      <c r="AA12" s="36">
        <f t="shared" si="3"/>
        <v>0</v>
      </c>
      <c r="AB12" s="1">
        <f>B12</f>
        <v>3</v>
      </c>
      <c r="AC12" s="1" t="s">
        <v>45</v>
      </c>
    </row>
    <row r="13" spans="1:29" ht="14.25" customHeight="1">
      <c r="A13" s="7">
        <v>8</v>
      </c>
      <c r="B13" s="7">
        <v>3</v>
      </c>
      <c r="C13" s="7" t="s">
        <v>54</v>
      </c>
      <c r="D13" s="7"/>
      <c r="E13" s="7"/>
      <c r="F13" s="7">
        <v>215610</v>
      </c>
      <c r="G13" s="7"/>
      <c r="H13" s="7" t="s">
        <v>74</v>
      </c>
      <c r="I13" s="7" t="s">
        <v>71</v>
      </c>
      <c r="J13" s="7" t="s">
        <v>75</v>
      </c>
      <c r="K13" s="7" t="s">
        <v>73</v>
      </c>
      <c r="L13" s="50">
        <v>70</v>
      </c>
      <c r="M13" s="51">
        <v>25</v>
      </c>
      <c r="N13" s="51">
        <v>70</v>
      </c>
      <c r="O13" s="51">
        <v>1750</v>
      </c>
      <c r="P13" s="52"/>
      <c r="Q13" s="52"/>
      <c r="R13" s="52">
        <v>4</v>
      </c>
      <c r="S13" s="52"/>
      <c r="T13" s="52">
        <v>4</v>
      </c>
      <c r="U13" s="32"/>
      <c r="V13" s="8">
        <f>T13*U13</f>
        <v>0</v>
      </c>
      <c r="W13" s="12" t="str">
        <f>IF(U13="","×","○")</f>
        <v>×</v>
      </c>
      <c r="X13" s="12" t="str">
        <f>IF(U13&gt;=1,"○","×")</f>
        <v>×</v>
      </c>
      <c r="Y13" s="12" t="str">
        <f>IF(ISNUMBER(U13),IF(INT(U13)=U13,"○","×"),"×")</f>
        <v>×</v>
      </c>
      <c r="Z13" s="38" t="str">
        <f>IF(W13="○",IF(OR(X13="×",Y13="×"),"←見積単価（税別）欄には、1以上の整数を入力してください",""),"")</f>
        <v/>
      </c>
      <c r="AA13" s="36">
        <f t="shared" ref="AA13:AA15" si="4">IF(Z13="",0,1)</f>
        <v>0</v>
      </c>
      <c r="AB13" s="1">
        <f>B13</f>
        <v>3</v>
      </c>
      <c r="AC13" s="1" t="s">
        <v>45</v>
      </c>
    </row>
    <row r="14" spans="1:29" ht="14.25" customHeight="1">
      <c r="A14" s="7">
        <v>9</v>
      </c>
      <c r="B14" s="7">
        <v>3</v>
      </c>
      <c r="C14" s="7" t="s">
        <v>54</v>
      </c>
      <c r="D14" s="7"/>
      <c r="E14" s="7"/>
      <c r="F14" s="7">
        <v>215620</v>
      </c>
      <c r="G14" s="7"/>
      <c r="H14" s="7" t="s">
        <v>76</v>
      </c>
      <c r="I14" s="7" t="s">
        <v>71</v>
      </c>
      <c r="J14" s="7" t="s">
        <v>77</v>
      </c>
      <c r="K14" s="7" t="s">
        <v>73</v>
      </c>
      <c r="L14" s="50">
        <v>70</v>
      </c>
      <c r="M14" s="51">
        <v>32.700000000000003</v>
      </c>
      <c r="N14" s="51">
        <v>70</v>
      </c>
      <c r="O14" s="51">
        <v>2289</v>
      </c>
      <c r="P14" s="52"/>
      <c r="Q14" s="52"/>
      <c r="R14" s="52">
        <v>4</v>
      </c>
      <c r="S14" s="52"/>
      <c r="T14" s="52">
        <v>4</v>
      </c>
      <c r="U14" s="32"/>
      <c r="V14" s="8">
        <f>T14*U14</f>
        <v>0</v>
      </c>
      <c r="W14" s="12" t="str">
        <f>IF(U14="","×","○")</f>
        <v>×</v>
      </c>
      <c r="X14" s="12" t="str">
        <f>IF(U14&gt;=1,"○","×")</f>
        <v>×</v>
      </c>
      <c r="Y14" s="12" t="str">
        <f>IF(ISNUMBER(U14),IF(INT(U14)=U14,"○","×"),"×")</f>
        <v>×</v>
      </c>
      <c r="Z14" s="38" t="str">
        <f>IF(W14="○",IF(OR(X14="×",Y14="×"),"←見積単価（税別）欄には、1以上の整数を入力してください",""),"")</f>
        <v/>
      </c>
      <c r="AA14" s="36">
        <f t="shared" si="4"/>
        <v>0</v>
      </c>
      <c r="AB14" s="1">
        <f>B14</f>
        <v>3</v>
      </c>
      <c r="AC14" s="1" t="s">
        <v>45</v>
      </c>
    </row>
    <row r="15" spans="1:29" ht="14.25" customHeight="1">
      <c r="A15" s="33"/>
      <c r="B15" s="33"/>
      <c r="C15" s="33"/>
      <c r="D15" s="53"/>
      <c r="E15" s="53"/>
      <c r="F15" s="53"/>
      <c r="G15" s="53"/>
      <c r="H15" s="33"/>
      <c r="I15" s="43"/>
      <c r="J15" s="33"/>
      <c r="K15" s="33"/>
      <c r="L15" s="54"/>
      <c r="M15" s="55"/>
      <c r="N15" s="55"/>
      <c r="O15" s="55"/>
      <c r="P15" s="56"/>
      <c r="Q15" s="56"/>
      <c r="R15" s="56"/>
      <c r="S15" s="56"/>
      <c r="T15" s="56"/>
      <c r="U15" s="13" t="str">
        <f>CONCATENATE("項番",B14," 計")</f>
        <v>項番3 計</v>
      </c>
      <c r="V15" s="35">
        <f>SUMIF(B:B,B14,V:V)</f>
        <v>0</v>
      </c>
      <c r="W15" s="34">
        <f>COUNTIFS($B:$B,$B14,W:W,"○")</f>
        <v>0</v>
      </c>
      <c r="X15" s="34">
        <f>COUNTIFS($B:$B,$B14,X:X,"○")</f>
        <v>0</v>
      </c>
      <c r="Y15" s="34">
        <f>COUNTIFS($B:$B,$B14,Y:Y,"○")</f>
        <v>0</v>
      </c>
      <c r="Z15" s="39" t="str">
        <f>IF(W15=0,"",IF(COUNTIF(B:B,AB15)=W15,"","この項番で見積単価（税別）が入力されていない品目があります"))</f>
        <v/>
      </c>
      <c r="AA15" s="36">
        <f t="shared" si="4"/>
        <v>0</v>
      </c>
      <c r="AB15" s="1">
        <f>B14</f>
        <v>3</v>
      </c>
      <c r="AC15" s="1" t="s">
        <v>45</v>
      </c>
    </row>
    <row r="16" spans="1:29" ht="14.25" customHeight="1">
      <c r="A16" s="7">
        <v>10</v>
      </c>
      <c r="B16" s="7">
        <v>4</v>
      </c>
      <c r="C16" s="7" t="s">
        <v>54</v>
      </c>
      <c r="D16" s="7"/>
      <c r="E16" s="7"/>
      <c r="F16" s="7">
        <v>306720</v>
      </c>
      <c r="G16" s="7"/>
      <c r="H16" s="7" t="s">
        <v>78</v>
      </c>
      <c r="I16" s="7" t="s">
        <v>79</v>
      </c>
      <c r="J16" s="7" t="s">
        <v>469</v>
      </c>
      <c r="K16" s="7" t="s">
        <v>80</v>
      </c>
      <c r="L16" s="50">
        <v>1</v>
      </c>
      <c r="M16" s="51">
        <v>49543</v>
      </c>
      <c r="N16" s="51">
        <v>1</v>
      </c>
      <c r="O16" s="51">
        <v>49543</v>
      </c>
      <c r="P16" s="52"/>
      <c r="Q16" s="52"/>
      <c r="R16" s="52">
        <v>6</v>
      </c>
      <c r="S16" s="52"/>
      <c r="T16" s="52">
        <v>6</v>
      </c>
      <c r="U16" s="32"/>
      <c r="V16" s="8">
        <f>T16*U16</f>
        <v>0</v>
      </c>
      <c r="W16" s="12" t="str">
        <f>IF(U16="","×","○")</f>
        <v>×</v>
      </c>
      <c r="X16" s="12" t="str">
        <f>IF(U16&gt;=1,"○","×")</f>
        <v>×</v>
      </c>
      <c r="Y16" s="12" t="str">
        <f>IF(ISNUMBER(U16),IF(INT(U16)=U16,"○","×"),"×")</f>
        <v>×</v>
      </c>
      <c r="Z16" s="38" t="str">
        <f>IF(W16="○",IF(OR(X16="×",Y16="×"),"←見積単価（税別）欄には、1以上の整数を入力してください",""),"")</f>
        <v/>
      </c>
      <c r="AA16" s="36">
        <f t="shared" ref="AA16:AA18" si="5">IF(Z16="",0,1)</f>
        <v>0</v>
      </c>
      <c r="AB16" s="1">
        <f>B16</f>
        <v>4</v>
      </c>
      <c r="AC16" s="1" t="s">
        <v>45</v>
      </c>
    </row>
    <row r="17" spans="1:29" ht="14.25" customHeight="1">
      <c r="A17" s="7">
        <v>11</v>
      </c>
      <c r="B17" s="7">
        <v>4</v>
      </c>
      <c r="C17" s="7" t="s">
        <v>54</v>
      </c>
      <c r="D17" s="7"/>
      <c r="E17" s="7"/>
      <c r="F17" s="7">
        <v>306730</v>
      </c>
      <c r="G17" s="7"/>
      <c r="H17" s="7" t="s">
        <v>81</v>
      </c>
      <c r="I17" s="7" t="s">
        <v>79</v>
      </c>
      <c r="J17" s="7" t="s">
        <v>470</v>
      </c>
      <c r="K17" s="7" t="s">
        <v>80</v>
      </c>
      <c r="L17" s="50">
        <v>1</v>
      </c>
      <c r="M17" s="51">
        <v>99085</v>
      </c>
      <c r="N17" s="51">
        <v>1</v>
      </c>
      <c r="O17" s="51">
        <v>99085</v>
      </c>
      <c r="P17" s="52"/>
      <c r="Q17" s="52"/>
      <c r="R17" s="52">
        <v>6</v>
      </c>
      <c r="S17" s="52"/>
      <c r="T17" s="52">
        <v>6</v>
      </c>
      <c r="U17" s="32"/>
      <c r="V17" s="8">
        <f>T17*U17</f>
        <v>0</v>
      </c>
      <c r="W17" s="12" t="str">
        <f>IF(U17="","×","○")</f>
        <v>×</v>
      </c>
      <c r="X17" s="12" t="str">
        <f>IF(U17&gt;=1,"○","×")</f>
        <v>×</v>
      </c>
      <c r="Y17" s="12" t="str">
        <f>IF(ISNUMBER(U17),IF(INT(U17)=U17,"○","×"),"×")</f>
        <v>×</v>
      </c>
      <c r="Z17" s="38" t="str">
        <f>IF(W17="○",IF(OR(X17="×",Y17="×"),"←見積単価（税別）欄には、1以上の整数を入力してください",""),"")</f>
        <v/>
      </c>
      <c r="AA17" s="36">
        <f t="shared" si="5"/>
        <v>0</v>
      </c>
      <c r="AB17" s="1">
        <f>B17</f>
        <v>4</v>
      </c>
      <c r="AC17" s="1" t="s">
        <v>45</v>
      </c>
    </row>
    <row r="18" spans="1:29" ht="14.25" customHeight="1">
      <c r="A18" s="33"/>
      <c r="B18" s="33"/>
      <c r="C18" s="33"/>
      <c r="D18" s="53"/>
      <c r="E18" s="53"/>
      <c r="F18" s="53"/>
      <c r="G18" s="53"/>
      <c r="H18" s="33"/>
      <c r="I18" s="43"/>
      <c r="J18" s="33"/>
      <c r="K18" s="33"/>
      <c r="L18" s="54"/>
      <c r="M18" s="55"/>
      <c r="N18" s="55"/>
      <c r="O18" s="55"/>
      <c r="P18" s="56"/>
      <c r="Q18" s="56"/>
      <c r="R18" s="56"/>
      <c r="S18" s="56"/>
      <c r="T18" s="56"/>
      <c r="U18" s="13" t="str">
        <f>CONCATENATE("項番",B17," 計")</f>
        <v>項番4 計</v>
      </c>
      <c r="V18" s="35">
        <f>SUMIF(B:B,B17,V:V)</f>
        <v>0</v>
      </c>
      <c r="W18" s="34">
        <f>COUNTIFS($B:$B,$B17,W:W,"○")</f>
        <v>0</v>
      </c>
      <c r="X18" s="34">
        <f>COUNTIFS($B:$B,$B17,X:X,"○")</f>
        <v>0</v>
      </c>
      <c r="Y18" s="34">
        <f>COUNTIFS($B:$B,$B17,Y:Y,"○")</f>
        <v>0</v>
      </c>
      <c r="Z18" s="39" t="str">
        <f>IF(W18=0,"",IF(COUNTIF(B:B,AB18)=W18,"","この項番で見積単価（税別）が入力されていない品目があります"))</f>
        <v/>
      </c>
      <c r="AA18" s="36">
        <f t="shared" si="5"/>
        <v>0</v>
      </c>
      <c r="AB18" s="1">
        <f>B17</f>
        <v>4</v>
      </c>
      <c r="AC18" s="1" t="s">
        <v>45</v>
      </c>
    </row>
    <row r="19" spans="1:29" ht="14.25" customHeight="1">
      <c r="A19" s="7">
        <v>12</v>
      </c>
      <c r="B19" s="7">
        <v>5</v>
      </c>
      <c r="C19" s="7" t="s">
        <v>54</v>
      </c>
      <c r="D19" s="7"/>
      <c r="E19" s="7"/>
      <c r="F19" s="7">
        <v>325940</v>
      </c>
      <c r="G19" s="7"/>
      <c r="H19" s="7" t="s">
        <v>82</v>
      </c>
      <c r="I19" s="7" t="s">
        <v>79</v>
      </c>
      <c r="J19" s="7" t="s">
        <v>83</v>
      </c>
      <c r="K19" s="7" t="s">
        <v>84</v>
      </c>
      <c r="L19" s="50">
        <v>1</v>
      </c>
      <c r="M19" s="51">
        <v>43320</v>
      </c>
      <c r="N19" s="51">
        <v>1</v>
      </c>
      <c r="O19" s="51">
        <v>43320</v>
      </c>
      <c r="P19" s="52"/>
      <c r="Q19" s="52"/>
      <c r="R19" s="52">
        <v>10</v>
      </c>
      <c r="S19" s="52"/>
      <c r="T19" s="52">
        <v>10</v>
      </c>
      <c r="U19" s="32"/>
      <c r="V19" s="8">
        <f>T19*U19</f>
        <v>0</v>
      </c>
      <c r="W19" s="12" t="str">
        <f>IF(U19="","×","○")</f>
        <v>×</v>
      </c>
      <c r="X19" s="12" t="str">
        <f>IF(U19&gt;=1,"○","×")</f>
        <v>×</v>
      </c>
      <c r="Y19" s="12" t="str">
        <f>IF(ISNUMBER(U19),IF(INT(U19)=U19,"○","×"),"×")</f>
        <v>×</v>
      </c>
      <c r="Z19" s="38" t="str">
        <f>IF(W19="○",IF(OR(X19="×",Y19="×"),"←見積単価（税別）欄には、1以上の整数を入力してください",""),"")</f>
        <v/>
      </c>
      <c r="AA19" s="36">
        <f t="shared" ref="AA19" si="6">IF(Z19="",0,1)</f>
        <v>0</v>
      </c>
      <c r="AB19" s="1">
        <f>B19</f>
        <v>5</v>
      </c>
      <c r="AC19" s="1" t="s">
        <v>45</v>
      </c>
    </row>
    <row r="20" spans="1:29" ht="14.25" customHeight="1">
      <c r="A20" s="7">
        <v>13</v>
      </c>
      <c r="B20" s="7">
        <v>5</v>
      </c>
      <c r="C20" s="7" t="s">
        <v>54</v>
      </c>
      <c r="D20" s="7"/>
      <c r="E20" s="7"/>
      <c r="F20" s="7">
        <v>325920</v>
      </c>
      <c r="G20" s="7"/>
      <c r="H20" s="7" t="s">
        <v>85</v>
      </c>
      <c r="I20" s="7" t="s">
        <v>79</v>
      </c>
      <c r="J20" s="7" t="s">
        <v>86</v>
      </c>
      <c r="K20" s="7" t="s">
        <v>84</v>
      </c>
      <c r="L20" s="50">
        <v>1</v>
      </c>
      <c r="M20" s="51">
        <v>58593</v>
      </c>
      <c r="N20" s="51">
        <v>1</v>
      </c>
      <c r="O20" s="51">
        <v>58593</v>
      </c>
      <c r="P20" s="52"/>
      <c r="Q20" s="52"/>
      <c r="R20" s="52">
        <v>10</v>
      </c>
      <c r="S20" s="52"/>
      <c r="T20" s="52">
        <v>10</v>
      </c>
      <c r="U20" s="32"/>
      <c r="V20" s="8">
        <f t="shared" ref="V20:V101" si="7">T20*U20</f>
        <v>0</v>
      </c>
      <c r="W20" s="12" t="str">
        <f t="shared" ref="W20:W101" si="8">IF(U20="","×","○")</f>
        <v>×</v>
      </c>
      <c r="X20" s="12" t="str">
        <f t="shared" ref="X20:X101" si="9">IF(U20&gt;=1,"○","×")</f>
        <v>×</v>
      </c>
      <c r="Y20" s="12" t="str">
        <f t="shared" ref="Y20:Y101" si="10">IF(ISNUMBER(U20),IF(INT(U20)=U20,"○","×"),"×")</f>
        <v>×</v>
      </c>
      <c r="Z20" s="38" t="str">
        <f t="shared" ref="Z20:Z101" si="11">IF(W20="○",IF(OR(X20="×",Y20="×"),"←見積単価（税別）欄には、1以上の整数を入力してください",""),"")</f>
        <v/>
      </c>
      <c r="AA20" s="36">
        <f t="shared" ref="AA20:AA101" si="12">IF(Z20="",0,1)</f>
        <v>0</v>
      </c>
      <c r="AB20" s="1">
        <f t="shared" ref="AB20:AB101" si="13">B20</f>
        <v>5</v>
      </c>
      <c r="AC20" s="1" t="s">
        <v>45</v>
      </c>
    </row>
    <row r="21" spans="1:29" ht="14.25" customHeight="1">
      <c r="A21" s="33"/>
      <c r="B21" s="33"/>
      <c r="C21" s="33"/>
      <c r="D21" s="53"/>
      <c r="E21" s="53"/>
      <c r="F21" s="53"/>
      <c r="G21" s="53"/>
      <c r="H21" s="33"/>
      <c r="I21" s="43"/>
      <c r="J21" s="33"/>
      <c r="K21" s="33"/>
      <c r="L21" s="54"/>
      <c r="M21" s="55"/>
      <c r="N21" s="55"/>
      <c r="O21" s="55"/>
      <c r="P21" s="56"/>
      <c r="Q21" s="56"/>
      <c r="R21" s="56"/>
      <c r="S21" s="56"/>
      <c r="T21" s="56"/>
      <c r="U21" s="13" t="str">
        <f>CONCATENATE("項番",B20," 計")</f>
        <v>項番5 計</v>
      </c>
      <c r="V21" s="35">
        <f>SUMIF(B:B,B20,V:V)</f>
        <v>0</v>
      </c>
      <c r="W21" s="34">
        <f>COUNTIFS($B:$B,$B20,W:W,"○")</f>
        <v>0</v>
      </c>
      <c r="X21" s="34">
        <f>COUNTIFS($B:$B,$B20,X:X,"○")</f>
        <v>0</v>
      </c>
      <c r="Y21" s="34">
        <f>COUNTIFS($B:$B,$B20,Y:Y,"○")</f>
        <v>0</v>
      </c>
      <c r="Z21" s="39" t="str">
        <f>IF(W21=0,"",IF(COUNTIF(B:B,AB21)=W21,"","この項番で見積単価（税別）が入力されていない品目があります"))</f>
        <v/>
      </c>
      <c r="AA21" s="36">
        <f t="shared" si="12"/>
        <v>0</v>
      </c>
      <c r="AB21" s="1">
        <f>B20</f>
        <v>5</v>
      </c>
      <c r="AC21" s="1" t="s">
        <v>45</v>
      </c>
    </row>
    <row r="22" spans="1:29" ht="14.25" customHeight="1">
      <c r="A22" s="7">
        <v>14</v>
      </c>
      <c r="B22" s="7">
        <v>6</v>
      </c>
      <c r="C22" s="7" t="s">
        <v>54</v>
      </c>
      <c r="D22" s="7"/>
      <c r="E22" s="7" t="s">
        <v>87</v>
      </c>
      <c r="F22" s="7"/>
      <c r="G22" s="7"/>
      <c r="H22" s="7" t="s">
        <v>88</v>
      </c>
      <c r="I22" s="7" t="s">
        <v>471</v>
      </c>
      <c r="J22" s="7" t="s">
        <v>89</v>
      </c>
      <c r="K22" s="7" t="s">
        <v>90</v>
      </c>
      <c r="L22" s="50">
        <v>10</v>
      </c>
      <c r="M22" s="51">
        <v>350</v>
      </c>
      <c r="N22" s="51">
        <v>10</v>
      </c>
      <c r="O22" s="51">
        <v>3500</v>
      </c>
      <c r="P22" s="52"/>
      <c r="Q22" s="52">
        <v>3</v>
      </c>
      <c r="R22" s="52"/>
      <c r="S22" s="52"/>
      <c r="T22" s="52">
        <v>3</v>
      </c>
      <c r="U22" s="32"/>
      <c r="V22" s="8">
        <f t="shared" si="7"/>
        <v>0</v>
      </c>
      <c r="W22" s="12" t="str">
        <f t="shared" si="8"/>
        <v>×</v>
      </c>
      <c r="X22" s="12" t="str">
        <f t="shared" si="9"/>
        <v>×</v>
      </c>
      <c r="Y22" s="12" t="str">
        <f t="shared" si="10"/>
        <v>×</v>
      </c>
      <c r="Z22" s="38" t="str">
        <f t="shared" si="11"/>
        <v/>
      </c>
      <c r="AA22" s="36">
        <f t="shared" si="12"/>
        <v>0</v>
      </c>
      <c r="AB22" s="1">
        <f t="shared" si="13"/>
        <v>6</v>
      </c>
      <c r="AC22" s="1" t="s">
        <v>45</v>
      </c>
    </row>
    <row r="23" spans="1:29" ht="14.25" customHeight="1">
      <c r="A23" s="7">
        <v>15</v>
      </c>
      <c r="B23" s="7">
        <v>6</v>
      </c>
      <c r="C23" s="7" t="s">
        <v>54</v>
      </c>
      <c r="D23" s="7"/>
      <c r="E23" s="7" t="s">
        <v>91</v>
      </c>
      <c r="F23" s="7"/>
      <c r="G23" s="7"/>
      <c r="H23" s="7" t="s">
        <v>92</v>
      </c>
      <c r="I23" s="7" t="s">
        <v>471</v>
      </c>
      <c r="J23" s="7" t="s">
        <v>93</v>
      </c>
      <c r="K23" s="7" t="s">
        <v>94</v>
      </c>
      <c r="L23" s="50">
        <v>10</v>
      </c>
      <c r="M23" s="51">
        <v>357</v>
      </c>
      <c r="N23" s="51">
        <v>10</v>
      </c>
      <c r="O23" s="51">
        <v>3570</v>
      </c>
      <c r="P23" s="52"/>
      <c r="Q23" s="52">
        <v>6</v>
      </c>
      <c r="R23" s="52"/>
      <c r="S23" s="52"/>
      <c r="T23" s="52">
        <v>6</v>
      </c>
      <c r="U23" s="32"/>
      <c r="V23" s="8">
        <f t="shared" si="7"/>
        <v>0</v>
      </c>
      <c r="W23" s="12" t="str">
        <f t="shared" si="8"/>
        <v>×</v>
      </c>
      <c r="X23" s="12" t="str">
        <f t="shared" si="9"/>
        <v>×</v>
      </c>
      <c r="Y23" s="12" t="str">
        <f t="shared" si="10"/>
        <v>×</v>
      </c>
      <c r="Z23" s="38" t="str">
        <f t="shared" si="11"/>
        <v/>
      </c>
      <c r="AA23" s="36">
        <f t="shared" si="12"/>
        <v>0</v>
      </c>
      <c r="AB23" s="1">
        <f t="shared" si="13"/>
        <v>6</v>
      </c>
      <c r="AC23" s="1" t="s">
        <v>45</v>
      </c>
    </row>
    <row r="24" spans="1:29" ht="14.25" customHeight="1">
      <c r="A24" s="33"/>
      <c r="B24" s="33"/>
      <c r="C24" s="33"/>
      <c r="D24" s="53"/>
      <c r="E24" s="53"/>
      <c r="F24" s="53"/>
      <c r="G24" s="53"/>
      <c r="H24" s="33"/>
      <c r="I24" s="43"/>
      <c r="J24" s="33"/>
      <c r="K24" s="33"/>
      <c r="L24" s="54"/>
      <c r="M24" s="55"/>
      <c r="N24" s="55"/>
      <c r="O24" s="55"/>
      <c r="P24" s="56"/>
      <c r="Q24" s="56"/>
      <c r="R24" s="56"/>
      <c r="S24" s="56"/>
      <c r="T24" s="56"/>
      <c r="U24" s="13" t="str">
        <f>CONCATENATE("項番",B23," 計")</f>
        <v>項番6 計</v>
      </c>
      <c r="V24" s="35">
        <f>SUMIF(B:B,B23,V:V)</f>
        <v>0</v>
      </c>
      <c r="W24" s="34">
        <f>COUNTIFS($B:$B,$B23,W:W,"○")</f>
        <v>0</v>
      </c>
      <c r="X24" s="34">
        <f>COUNTIFS($B:$B,$B23,X:X,"○")</f>
        <v>0</v>
      </c>
      <c r="Y24" s="34">
        <f>COUNTIFS($B:$B,$B23,Y:Y,"○")</f>
        <v>0</v>
      </c>
      <c r="Z24" s="39" t="str">
        <f>IF(W24=0,"",IF(COUNTIF(B:B,AB24)=W24,"","この項番で見積単価（税別）が入力されていない品目があります"))</f>
        <v/>
      </c>
      <c r="AA24" s="36">
        <f t="shared" ref="AA24" si="14">IF(Z24="",0,1)</f>
        <v>0</v>
      </c>
      <c r="AB24" s="1">
        <f>B23</f>
        <v>6</v>
      </c>
      <c r="AC24" s="1" t="s">
        <v>45</v>
      </c>
    </row>
    <row r="25" spans="1:29" ht="14.25" customHeight="1">
      <c r="A25" s="7">
        <v>16</v>
      </c>
      <c r="B25" s="7">
        <v>7</v>
      </c>
      <c r="C25" s="7" t="s">
        <v>54</v>
      </c>
      <c r="D25" s="7"/>
      <c r="E25" s="7"/>
      <c r="F25" s="7">
        <v>215560</v>
      </c>
      <c r="G25" s="7"/>
      <c r="H25" s="7" t="s">
        <v>95</v>
      </c>
      <c r="I25" s="7" t="s">
        <v>471</v>
      </c>
      <c r="J25" s="7" t="s">
        <v>96</v>
      </c>
      <c r="K25" s="7" t="s">
        <v>73</v>
      </c>
      <c r="L25" s="50">
        <v>70</v>
      </c>
      <c r="M25" s="51">
        <v>16.100000000000001</v>
      </c>
      <c r="N25" s="51">
        <v>70</v>
      </c>
      <c r="O25" s="51">
        <v>1127</v>
      </c>
      <c r="P25" s="52"/>
      <c r="Q25" s="52"/>
      <c r="R25" s="52">
        <v>1</v>
      </c>
      <c r="S25" s="52"/>
      <c r="T25" s="52">
        <v>1</v>
      </c>
      <c r="U25" s="32"/>
      <c r="V25" s="8">
        <f t="shared" si="7"/>
        <v>0</v>
      </c>
      <c r="W25" s="12" t="str">
        <f t="shared" si="8"/>
        <v>×</v>
      </c>
      <c r="X25" s="12" t="str">
        <f t="shared" si="9"/>
        <v>×</v>
      </c>
      <c r="Y25" s="12" t="str">
        <f t="shared" si="10"/>
        <v>×</v>
      </c>
      <c r="Z25" s="38" t="str">
        <f t="shared" si="11"/>
        <v/>
      </c>
      <c r="AA25" s="36">
        <f t="shared" si="12"/>
        <v>0</v>
      </c>
      <c r="AB25" s="1">
        <f t="shared" si="13"/>
        <v>7</v>
      </c>
      <c r="AC25" s="1" t="s">
        <v>45</v>
      </c>
    </row>
    <row r="26" spans="1:29" ht="14.25" customHeight="1">
      <c r="A26" s="7">
        <v>17</v>
      </c>
      <c r="B26" s="7">
        <v>7</v>
      </c>
      <c r="C26" s="7" t="s">
        <v>54</v>
      </c>
      <c r="D26" s="7"/>
      <c r="E26" s="7"/>
      <c r="F26" s="7" t="s">
        <v>472</v>
      </c>
      <c r="G26" s="7"/>
      <c r="H26" s="7" t="s">
        <v>97</v>
      </c>
      <c r="I26" s="7" t="s">
        <v>471</v>
      </c>
      <c r="J26" s="7" t="s">
        <v>98</v>
      </c>
      <c r="K26" s="7" t="s">
        <v>73</v>
      </c>
      <c r="L26" s="50">
        <v>70</v>
      </c>
      <c r="M26" s="51">
        <v>16.2</v>
      </c>
      <c r="N26" s="51">
        <v>70</v>
      </c>
      <c r="O26" s="51">
        <v>1134</v>
      </c>
      <c r="P26" s="52"/>
      <c r="Q26" s="52"/>
      <c r="R26" s="52">
        <v>6</v>
      </c>
      <c r="S26" s="52"/>
      <c r="T26" s="52">
        <v>6</v>
      </c>
      <c r="U26" s="32"/>
      <c r="V26" s="8">
        <f t="shared" si="7"/>
        <v>0</v>
      </c>
      <c r="W26" s="12" t="str">
        <f t="shared" si="8"/>
        <v>×</v>
      </c>
      <c r="X26" s="12" t="str">
        <f t="shared" si="9"/>
        <v>×</v>
      </c>
      <c r="Y26" s="12" t="str">
        <f t="shared" si="10"/>
        <v>×</v>
      </c>
      <c r="Z26" s="38" t="str">
        <f t="shared" si="11"/>
        <v/>
      </c>
      <c r="AA26" s="36">
        <f t="shared" si="12"/>
        <v>0</v>
      </c>
      <c r="AB26" s="1">
        <f t="shared" si="13"/>
        <v>7</v>
      </c>
      <c r="AC26" s="1" t="s">
        <v>45</v>
      </c>
    </row>
    <row r="27" spans="1:29" ht="14.25" customHeight="1">
      <c r="A27" s="7">
        <v>18</v>
      </c>
      <c r="B27" s="7">
        <v>7</v>
      </c>
      <c r="C27" s="7" t="s">
        <v>54</v>
      </c>
      <c r="D27" s="7"/>
      <c r="E27" s="7"/>
      <c r="F27" s="7" t="s">
        <v>472</v>
      </c>
      <c r="G27" s="7"/>
      <c r="H27" s="7" t="s">
        <v>99</v>
      </c>
      <c r="I27" s="7" t="s">
        <v>471</v>
      </c>
      <c r="J27" s="7" t="s">
        <v>100</v>
      </c>
      <c r="K27" s="7" t="s">
        <v>73</v>
      </c>
      <c r="L27" s="50">
        <v>70</v>
      </c>
      <c r="M27" s="51">
        <v>30.5</v>
      </c>
      <c r="N27" s="51">
        <v>70</v>
      </c>
      <c r="O27" s="51">
        <v>2135</v>
      </c>
      <c r="P27" s="52"/>
      <c r="Q27" s="52"/>
      <c r="R27" s="52">
        <v>6</v>
      </c>
      <c r="S27" s="52"/>
      <c r="T27" s="52">
        <v>6</v>
      </c>
      <c r="U27" s="32"/>
      <c r="V27" s="8">
        <f t="shared" si="7"/>
        <v>0</v>
      </c>
      <c r="W27" s="12" t="str">
        <f t="shared" si="8"/>
        <v>×</v>
      </c>
      <c r="X27" s="12" t="str">
        <f t="shared" si="9"/>
        <v>×</v>
      </c>
      <c r="Y27" s="12" t="str">
        <f t="shared" si="10"/>
        <v>×</v>
      </c>
      <c r="Z27" s="38" t="str">
        <f t="shared" si="11"/>
        <v/>
      </c>
      <c r="AA27" s="36">
        <f t="shared" si="12"/>
        <v>0</v>
      </c>
      <c r="AB27" s="1">
        <f t="shared" si="13"/>
        <v>7</v>
      </c>
      <c r="AC27" s="1" t="s">
        <v>45</v>
      </c>
    </row>
    <row r="28" spans="1:29" ht="14.25" customHeight="1">
      <c r="A28" s="33"/>
      <c r="B28" s="33"/>
      <c r="C28" s="33"/>
      <c r="D28" s="53"/>
      <c r="E28" s="53"/>
      <c r="F28" s="53"/>
      <c r="G28" s="53"/>
      <c r="H28" s="33"/>
      <c r="I28" s="43"/>
      <c r="J28" s="33"/>
      <c r="K28" s="33"/>
      <c r="L28" s="54"/>
      <c r="M28" s="55"/>
      <c r="N28" s="55"/>
      <c r="O28" s="55"/>
      <c r="P28" s="56"/>
      <c r="Q28" s="56"/>
      <c r="R28" s="56"/>
      <c r="S28" s="56"/>
      <c r="T28" s="56"/>
      <c r="U28" s="13" t="str">
        <f>CONCATENATE("項番",B27," 計")</f>
        <v>項番7 計</v>
      </c>
      <c r="V28" s="35">
        <f>SUMIF(B:B,B27,V:V)</f>
        <v>0</v>
      </c>
      <c r="W28" s="34">
        <f>COUNTIFS($B:$B,$B27,W:W,"○")</f>
        <v>0</v>
      </c>
      <c r="X28" s="34">
        <f>COUNTIFS($B:$B,$B27,X:X,"○")</f>
        <v>0</v>
      </c>
      <c r="Y28" s="34">
        <f>COUNTIFS($B:$B,$B27,Y:Y,"○")</f>
        <v>0</v>
      </c>
      <c r="Z28" s="39" t="str">
        <f>IF(W28=0,"",IF(COUNTIF(B:B,AB28)=W28,"","この項番で見積単価（税別）が入力されていない品目があります"))</f>
        <v/>
      </c>
      <c r="AA28" s="36">
        <f t="shared" si="12"/>
        <v>0</v>
      </c>
      <c r="AB28" s="1">
        <f>B27</f>
        <v>7</v>
      </c>
      <c r="AC28" s="1" t="s">
        <v>45</v>
      </c>
    </row>
    <row r="29" spans="1:29" ht="14.25" customHeight="1">
      <c r="A29" s="7">
        <v>19</v>
      </c>
      <c r="B29" s="7">
        <v>8</v>
      </c>
      <c r="C29" s="7" t="s">
        <v>54</v>
      </c>
      <c r="D29" s="7">
        <v>327720</v>
      </c>
      <c r="E29" s="7"/>
      <c r="F29" s="7"/>
      <c r="G29" s="7"/>
      <c r="H29" s="7" t="s">
        <v>101</v>
      </c>
      <c r="I29" s="7" t="s">
        <v>471</v>
      </c>
      <c r="J29" s="7" t="s">
        <v>473</v>
      </c>
      <c r="K29" s="7" t="s">
        <v>102</v>
      </c>
      <c r="L29" s="50">
        <v>10</v>
      </c>
      <c r="M29" s="51">
        <v>1168</v>
      </c>
      <c r="N29" s="51">
        <v>10</v>
      </c>
      <c r="O29" s="51">
        <v>11680</v>
      </c>
      <c r="P29" s="52">
        <v>70</v>
      </c>
      <c r="Q29" s="52"/>
      <c r="R29" s="52"/>
      <c r="S29" s="52"/>
      <c r="T29" s="52">
        <v>70</v>
      </c>
      <c r="U29" s="32"/>
      <c r="V29" s="8">
        <f t="shared" si="7"/>
        <v>0</v>
      </c>
      <c r="W29" s="12" t="str">
        <f t="shared" si="8"/>
        <v>×</v>
      </c>
      <c r="X29" s="12" t="str">
        <f t="shared" si="9"/>
        <v>×</v>
      </c>
      <c r="Y29" s="12" t="str">
        <f t="shared" si="10"/>
        <v>×</v>
      </c>
      <c r="Z29" s="38" t="str">
        <f t="shared" si="11"/>
        <v/>
      </c>
      <c r="AA29" s="36">
        <f t="shared" si="12"/>
        <v>0</v>
      </c>
      <c r="AB29" s="1">
        <f t="shared" si="13"/>
        <v>8</v>
      </c>
      <c r="AC29" s="1" t="s">
        <v>45</v>
      </c>
    </row>
    <row r="30" spans="1:29" ht="14.25" customHeight="1">
      <c r="A30" s="7">
        <v>20</v>
      </c>
      <c r="B30" s="7">
        <v>8</v>
      </c>
      <c r="C30" s="7" t="s">
        <v>54</v>
      </c>
      <c r="D30" s="7">
        <v>327730</v>
      </c>
      <c r="E30" s="7"/>
      <c r="F30" s="7"/>
      <c r="G30" s="7"/>
      <c r="H30" s="7" t="s">
        <v>103</v>
      </c>
      <c r="I30" s="7" t="s">
        <v>471</v>
      </c>
      <c r="J30" s="7" t="s">
        <v>474</v>
      </c>
      <c r="K30" s="7" t="s">
        <v>102</v>
      </c>
      <c r="L30" s="50">
        <v>10</v>
      </c>
      <c r="M30" s="51">
        <v>96</v>
      </c>
      <c r="N30" s="51">
        <v>10</v>
      </c>
      <c r="O30" s="51">
        <v>960</v>
      </c>
      <c r="P30" s="52">
        <v>2</v>
      </c>
      <c r="Q30" s="52"/>
      <c r="R30" s="52"/>
      <c r="S30" s="52"/>
      <c r="T30" s="52">
        <v>2</v>
      </c>
      <c r="U30" s="32"/>
      <c r="V30" s="8">
        <f t="shared" si="7"/>
        <v>0</v>
      </c>
      <c r="W30" s="12" t="str">
        <f t="shared" si="8"/>
        <v>×</v>
      </c>
      <c r="X30" s="12" t="str">
        <f t="shared" si="9"/>
        <v>×</v>
      </c>
      <c r="Y30" s="12" t="str">
        <f t="shared" si="10"/>
        <v>×</v>
      </c>
      <c r="Z30" s="38" t="str">
        <f t="shared" si="11"/>
        <v/>
      </c>
      <c r="AA30" s="36">
        <f t="shared" si="12"/>
        <v>0</v>
      </c>
      <c r="AB30" s="1">
        <f t="shared" si="13"/>
        <v>8</v>
      </c>
      <c r="AC30" s="1" t="s">
        <v>45</v>
      </c>
    </row>
    <row r="31" spans="1:29" ht="14.25" customHeight="1">
      <c r="A31" s="33"/>
      <c r="B31" s="33"/>
      <c r="C31" s="33"/>
      <c r="D31" s="53"/>
      <c r="E31" s="53"/>
      <c r="F31" s="53"/>
      <c r="G31" s="53"/>
      <c r="H31" s="33"/>
      <c r="I31" s="43"/>
      <c r="J31" s="33"/>
      <c r="K31" s="33"/>
      <c r="L31" s="54"/>
      <c r="M31" s="55"/>
      <c r="N31" s="55"/>
      <c r="O31" s="55"/>
      <c r="P31" s="56"/>
      <c r="Q31" s="56"/>
      <c r="R31" s="56"/>
      <c r="S31" s="56"/>
      <c r="T31" s="56"/>
      <c r="U31" s="13" t="str">
        <f>CONCATENATE("項番",B30," 計")</f>
        <v>項番8 計</v>
      </c>
      <c r="V31" s="35">
        <f>SUMIF(B:B,B30,V:V)</f>
        <v>0</v>
      </c>
      <c r="W31" s="34">
        <f>COUNTIFS($B:$B,$B30,W:W,"○")</f>
        <v>0</v>
      </c>
      <c r="X31" s="34">
        <f>COUNTIFS($B:$B,$B30,X:X,"○")</f>
        <v>0</v>
      </c>
      <c r="Y31" s="34">
        <f>COUNTIFS($B:$B,$B30,Y:Y,"○")</f>
        <v>0</v>
      </c>
      <c r="Z31" s="39" t="str">
        <f>IF(W31=0,"",IF(COUNTIF(B:B,AB31)=W31,"","この項番で見積単価（税別）が入力されていない品目があります"))</f>
        <v/>
      </c>
      <c r="AA31" s="36">
        <f t="shared" ref="AA31" si="15">IF(Z31="",0,1)</f>
        <v>0</v>
      </c>
      <c r="AB31" s="1">
        <f>B30</f>
        <v>8</v>
      </c>
      <c r="AC31" s="1" t="s">
        <v>45</v>
      </c>
    </row>
    <row r="32" spans="1:29" ht="14.25" customHeight="1">
      <c r="A32" s="7">
        <v>21</v>
      </c>
      <c r="B32" s="7">
        <v>9</v>
      </c>
      <c r="C32" s="7" t="s">
        <v>54</v>
      </c>
      <c r="D32" s="7"/>
      <c r="E32" s="7" t="s">
        <v>104</v>
      </c>
      <c r="F32" s="7"/>
      <c r="G32" s="7"/>
      <c r="H32" s="7" t="s">
        <v>105</v>
      </c>
      <c r="I32" s="7" t="s">
        <v>106</v>
      </c>
      <c r="J32" s="7" t="s">
        <v>107</v>
      </c>
      <c r="K32" s="7" t="s">
        <v>108</v>
      </c>
      <c r="L32" s="50">
        <v>1</v>
      </c>
      <c r="M32" s="51">
        <v>1595363</v>
      </c>
      <c r="N32" s="51">
        <v>1</v>
      </c>
      <c r="O32" s="51">
        <v>1595363</v>
      </c>
      <c r="P32" s="52"/>
      <c r="Q32" s="52">
        <v>10</v>
      </c>
      <c r="R32" s="52"/>
      <c r="S32" s="52"/>
      <c r="T32" s="52">
        <v>10</v>
      </c>
      <c r="U32" s="32"/>
      <c r="V32" s="8">
        <f t="shared" si="7"/>
        <v>0</v>
      </c>
      <c r="W32" s="12" t="str">
        <f t="shared" si="8"/>
        <v>×</v>
      </c>
      <c r="X32" s="12" t="str">
        <f t="shared" si="9"/>
        <v>×</v>
      </c>
      <c r="Y32" s="12" t="str">
        <f t="shared" si="10"/>
        <v>×</v>
      </c>
      <c r="Z32" s="38" t="str">
        <f t="shared" si="11"/>
        <v/>
      </c>
      <c r="AA32" s="36">
        <f t="shared" si="12"/>
        <v>0</v>
      </c>
      <c r="AB32" s="1">
        <f t="shared" si="13"/>
        <v>9</v>
      </c>
      <c r="AC32" s="1" t="s">
        <v>45</v>
      </c>
    </row>
    <row r="33" spans="1:29" ht="14.25" customHeight="1">
      <c r="A33" s="7">
        <v>22</v>
      </c>
      <c r="B33" s="7">
        <v>9</v>
      </c>
      <c r="C33" s="7" t="s">
        <v>54</v>
      </c>
      <c r="D33" s="7"/>
      <c r="E33" s="7" t="s">
        <v>109</v>
      </c>
      <c r="F33" s="7"/>
      <c r="G33" s="7"/>
      <c r="H33" s="7" t="s">
        <v>110</v>
      </c>
      <c r="I33" s="7" t="s">
        <v>106</v>
      </c>
      <c r="J33" s="7" t="s">
        <v>111</v>
      </c>
      <c r="K33" s="7" t="s">
        <v>112</v>
      </c>
      <c r="L33" s="50">
        <v>1</v>
      </c>
      <c r="M33" s="51">
        <v>137724</v>
      </c>
      <c r="N33" s="51">
        <v>1</v>
      </c>
      <c r="O33" s="51">
        <v>137724</v>
      </c>
      <c r="P33" s="52"/>
      <c r="Q33" s="52">
        <v>4</v>
      </c>
      <c r="R33" s="52"/>
      <c r="S33" s="52"/>
      <c r="T33" s="52">
        <v>4</v>
      </c>
      <c r="U33" s="32"/>
      <c r="V33" s="8">
        <f t="shared" si="7"/>
        <v>0</v>
      </c>
      <c r="W33" s="12" t="str">
        <f t="shared" si="8"/>
        <v>×</v>
      </c>
      <c r="X33" s="12" t="str">
        <f t="shared" si="9"/>
        <v>×</v>
      </c>
      <c r="Y33" s="12" t="str">
        <f t="shared" si="10"/>
        <v>×</v>
      </c>
      <c r="Z33" s="38" t="str">
        <f t="shared" si="11"/>
        <v/>
      </c>
      <c r="AA33" s="36">
        <f t="shared" si="12"/>
        <v>0</v>
      </c>
      <c r="AB33" s="1">
        <f t="shared" si="13"/>
        <v>9</v>
      </c>
      <c r="AC33" s="1" t="s">
        <v>45</v>
      </c>
    </row>
    <row r="34" spans="1:29" ht="14.25" customHeight="1">
      <c r="A34" s="33"/>
      <c r="B34" s="33"/>
      <c r="C34" s="33"/>
      <c r="D34" s="53"/>
      <c r="E34" s="53"/>
      <c r="F34" s="53"/>
      <c r="G34" s="53"/>
      <c r="H34" s="33"/>
      <c r="I34" s="43"/>
      <c r="J34" s="33"/>
      <c r="K34" s="33"/>
      <c r="L34" s="54"/>
      <c r="M34" s="55"/>
      <c r="N34" s="55"/>
      <c r="O34" s="55"/>
      <c r="P34" s="56"/>
      <c r="Q34" s="56"/>
      <c r="R34" s="56"/>
      <c r="S34" s="56"/>
      <c r="T34" s="56"/>
      <c r="U34" s="13" t="str">
        <f>CONCATENATE("項番",B33," 計")</f>
        <v>項番9 計</v>
      </c>
      <c r="V34" s="35">
        <f>SUMIF(B:B,B33,V:V)</f>
        <v>0</v>
      </c>
      <c r="W34" s="34">
        <f>COUNTIFS($B:$B,$B33,W:W,"○")</f>
        <v>0</v>
      </c>
      <c r="X34" s="34">
        <f>COUNTIFS($B:$B,$B33,X:X,"○")</f>
        <v>0</v>
      </c>
      <c r="Y34" s="34">
        <f>COUNTIFS($B:$B,$B33,Y:Y,"○")</f>
        <v>0</v>
      </c>
      <c r="Z34" s="39" t="str">
        <f>IF(W34=0,"",IF(COUNTIF(B:B,AB34)=W34,"","この項番で見積単価（税別）が入力されていない品目があります"))</f>
        <v/>
      </c>
      <c r="AA34" s="36">
        <f t="shared" si="12"/>
        <v>0</v>
      </c>
      <c r="AB34" s="1">
        <f>B33</f>
        <v>9</v>
      </c>
      <c r="AC34" s="1" t="s">
        <v>45</v>
      </c>
    </row>
    <row r="35" spans="1:29" ht="14.25" customHeight="1">
      <c r="A35" s="7">
        <v>23</v>
      </c>
      <c r="B35" s="7">
        <v>10</v>
      </c>
      <c r="C35" s="7" t="s">
        <v>54</v>
      </c>
      <c r="D35" s="7"/>
      <c r="E35" s="7"/>
      <c r="F35" s="7">
        <v>201091</v>
      </c>
      <c r="G35" s="7"/>
      <c r="H35" s="7" t="s">
        <v>113</v>
      </c>
      <c r="I35" s="7" t="s">
        <v>475</v>
      </c>
      <c r="J35" s="7" t="s">
        <v>114</v>
      </c>
      <c r="K35" s="7" t="s">
        <v>115</v>
      </c>
      <c r="L35" s="50">
        <v>100</v>
      </c>
      <c r="M35" s="51">
        <v>24.1</v>
      </c>
      <c r="N35" s="51">
        <v>100</v>
      </c>
      <c r="O35" s="51">
        <v>2410</v>
      </c>
      <c r="P35" s="52"/>
      <c r="Q35" s="52"/>
      <c r="R35" s="52">
        <v>1</v>
      </c>
      <c r="S35" s="52"/>
      <c r="T35" s="52">
        <v>1</v>
      </c>
      <c r="U35" s="32"/>
      <c r="V35" s="8">
        <f t="shared" si="7"/>
        <v>0</v>
      </c>
      <c r="W35" s="12" t="str">
        <f t="shared" si="8"/>
        <v>×</v>
      </c>
      <c r="X35" s="12" t="str">
        <f t="shared" si="9"/>
        <v>×</v>
      </c>
      <c r="Y35" s="12" t="str">
        <f t="shared" si="10"/>
        <v>×</v>
      </c>
      <c r="Z35" s="38" t="str">
        <f t="shared" si="11"/>
        <v/>
      </c>
      <c r="AA35" s="36">
        <f t="shared" si="12"/>
        <v>0</v>
      </c>
      <c r="AB35" s="1">
        <f t="shared" si="13"/>
        <v>10</v>
      </c>
      <c r="AC35" s="1" t="s">
        <v>45</v>
      </c>
    </row>
    <row r="36" spans="1:29" ht="14.25" customHeight="1">
      <c r="A36" s="7">
        <v>24</v>
      </c>
      <c r="B36" s="7">
        <v>10</v>
      </c>
      <c r="C36" s="7" t="s">
        <v>54</v>
      </c>
      <c r="D36" s="7"/>
      <c r="E36" s="7" t="s">
        <v>116</v>
      </c>
      <c r="F36" s="7">
        <v>201121</v>
      </c>
      <c r="G36" s="7"/>
      <c r="H36" s="7" t="s">
        <v>117</v>
      </c>
      <c r="I36" s="7" t="s">
        <v>475</v>
      </c>
      <c r="J36" s="7" t="s">
        <v>118</v>
      </c>
      <c r="K36" s="7" t="s">
        <v>119</v>
      </c>
      <c r="L36" s="50">
        <v>100</v>
      </c>
      <c r="M36" s="51">
        <v>5.7</v>
      </c>
      <c r="N36" s="51">
        <v>100</v>
      </c>
      <c r="O36" s="51">
        <v>570</v>
      </c>
      <c r="P36" s="52"/>
      <c r="Q36" s="52">
        <v>6</v>
      </c>
      <c r="R36" s="52">
        <v>1</v>
      </c>
      <c r="S36" s="52"/>
      <c r="T36" s="52">
        <v>7</v>
      </c>
      <c r="U36" s="32"/>
      <c r="V36" s="8">
        <f t="shared" si="7"/>
        <v>0</v>
      </c>
      <c r="W36" s="12" t="str">
        <f t="shared" si="8"/>
        <v>×</v>
      </c>
      <c r="X36" s="12" t="str">
        <f t="shared" si="9"/>
        <v>×</v>
      </c>
      <c r="Y36" s="12" t="str">
        <f t="shared" si="10"/>
        <v>×</v>
      </c>
      <c r="Z36" s="38" t="str">
        <f t="shared" si="11"/>
        <v/>
      </c>
      <c r="AA36" s="36">
        <f t="shared" si="12"/>
        <v>0</v>
      </c>
      <c r="AB36" s="1">
        <f t="shared" si="13"/>
        <v>10</v>
      </c>
      <c r="AC36" s="1" t="s">
        <v>45</v>
      </c>
    </row>
    <row r="37" spans="1:29" ht="14.25" customHeight="1">
      <c r="A37" s="7">
        <v>25</v>
      </c>
      <c r="B37" s="7">
        <v>10</v>
      </c>
      <c r="C37" s="7" t="s">
        <v>54</v>
      </c>
      <c r="D37" s="7"/>
      <c r="E37" s="7"/>
      <c r="F37" s="7">
        <v>300662</v>
      </c>
      <c r="G37" s="7"/>
      <c r="H37" s="7" t="s">
        <v>120</v>
      </c>
      <c r="I37" s="7" t="s">
        <v>475</v>
      </c>
      <c r="J37" s="7" t="s">
        <v>121</v>
      </c>
      <c r="K37" s="7" t="s">
        <v>122</v>
      </c>
      <c r="L37" s="50">
        <v>10</v>
      </c>
      <c r="M37" s="51">
        <v>59</v>
      </c>
      <c r="N37" s="51">
        <v>10</v>
      </c>
      <c r="O37" s="51">
        <v>590</v>
      </c>
      <c r="P37" s="52"/>
      <c r="Q37" s="52"/>
      <c r="R37" s="52">
        <v>1</v>
      </c>
      <c r="S37" s="52"/>
      <c r="T37" s="52">
        <v>1</v>
      </c>
      <c r="U37" s="32"/>
      <c r="V37" s="8">
        <f t="shared" si="7"/>
        <v>0</v>
      </c>
      <c r="W37" s="12" t="str">
        <f t="shared" si="8"/>
        <v>×</v>
      </c>
      <c r="X37" s="12" t="str">
        <f t="shared" si="9"/>
        <v>×</v>
      </c>
      <c r="Y37" s="12" t="str">
        <f t="shared" si="10"/>
        <v>×</v>
      </c>
      <c r="Z37" s="38" t="str">
        <f t="shared" si="11"/>
        <v/>
      </c>
      <c r="AA37" s="36">
        <f t="shared" si="12"/>
        <v>0</v>
      </c>
      <c r="AB37" s="1">
        <f t="shared" si="13"/>
        <v>10</v>
      </c>
      <c r="AC37" s="1" t="s">
        <v>45</v>
      </c>
    </row>
    <row r="38" spans="1:29" ht="14.25" customHeight="1">
      <c r="A38" s="33"/>
      <c r="B38" s="33"/>
      <c r="C38" s="33"/>
      <c r="D38" s="53"/>
      <c r="E38" s="53"/>
      <c r="F38" s="53"/>
      <c r="G38" s="53"/>
      <c r="H38" s="33"/>
      <c r="I38" s="43"/>
      <c r="J38" s="33"/>
      <c r="K38" s="33"/>
      <c r="L38" s="54"/>
      <c r="M38" s="55"/>
      <c r="N38" s="55"/>
      <c r="O38" s="55"/>
      <c r="P38" s="56"/>
      <c r="Q38" s="56"/>
      <c r="R38" s="56"/>
      <c r="S38" s="56"/>
      <c r="T38" s="56"/>
      <c r="U38" s="13" t="str">
        <f>CONCATENATE("項番",B37," 計")</f>
        <v>項番10 計</v>
      </c>
      <c r="V38" s="35">
        <f>SUMIF(B:B,B37,V:V)</f>
        <v>0</v>
      </c>
      <c r="W38" s="34">
        <f>COUNTIFS($B:$B,$B37,W:W,"○")</f>
        <v>0</v>
      </c>
      <c r="X38" s="34">
        <f>COUNTIFS($B:$B,$B37,X:X,"○")</f>
        <v>0</v>
      </c>
      <c r="Y38" s="34">
        <f>COUNTIFS($B:$B,$B37,Y:Y,"○")</f>
        <v>0</v>
      </c>
      <c r="Z38" s="39" t="str">
        <f>IF(W38=0,"",IF(COUNTIF(B:B,AB38)=W38,"","この項番で見積単価（税別）が入力されていない品目があります"))</f>
        <v/>
      </c>
      <c r="AA38" s="36">
        <f t="shared" ref="AA38" si="16">IF(Z38="",0,1)</f>
        <v>0</v>
      </c>
      <c r="AB38" s="1">
        <f>B37</f>
        <v>10</v>
      </c>
      <c r="AC38" s="1" t="s">
        <v>45</v>
      </c>
    </row>
    <row r="39" spans="1:29" ht="14.25" customHeight="1">
      <c r="A39" s="7">
        <v>26</v>
      </c>
      <c r="B39" s="7">
        <v>11</v>
      </c>
      <c r="C39" s="7" t="s">
        <v>54</v>
      </c>
      <c r="D39" s="7"/>
      <c r="E39" s="7" t="s">
        <v>123</v>
      </c>
      <c r="F39" s="7"/>
      <c r="G39" s="7"/>
      <c r="H39" s="7" t="s">
        <v>124</v>
      </c>
      <c r="I39" s="7" t="s">
        <v>476</v>
      </c>
      <c r="J39" s="7" t="s">
        <v>125</v>
      </c>
      <c r="K39" s="7" t="s">
        <v>126</v>
      </c>
      <c r="L39" s="50">
        <v>100</v>
      </c>
      <c r="M39" s="51">
        <v>127.9</v>
      </c>
      <c r="N39" s="51">
        <v>100</v>
      </c>
      <c r="O39" s="51">
        <v>12790</v>
      </c>
      <c r="P39" s="52"/>
      <c r="Q39" s="52">
        <v>30</v>
      </c>
      <c r="R39" s="52"/>
      <c r="S39" s="52"/>
      <c r="T39" s="52">
        <v>30</v>
      </c>
      <c r="U39" s="32"/>
      <c r="V39" s="8">
        <f t="shared" si="7"/>
        <v>0</v>
      </c>
      <c r="W39" s="12" t="str">
        <f t="shared" si="8"/>
        <v>×</v>
      </c>
      <c r="X39" s="12" t="str">
        <f t="shared" si="9"/>
        <v>×</v>
      </c>
      <c r="Y39" s="12" t="str">
        <f t="shared" si="10"/>
        <v>×</v>
      </c>
      <c r="Z39" s="38" t="str">
        <f t="shared" si="11"/>
        <v/>
      </c>
      <c r="AA39" s="36">
        <f t="shared" si="12"/>
        <v>0</v>
      </c>
      <c r="AB39" s="1">
        <f t="shared" si="13"/>
        <v>11</v>
      </c>
      <c r="AC39" s="1" t="s">
        <v>45</v>
      </c>
    </row>
    <row r="40" spans="1:29" ht="14.25" customHeight="1">
      <c r="A40" s="7">
        <v>27</v>
      </c>
      <c r="B40" s="7">
        <v>11</v>
      </c>
      <c r="C40" s="7" t="s">
        <v>54</v>
      </c>
      <c r="D40" s="7"/>
      <c r="E40" s="7" t="s">
        <v>127</v>
      </c>
      <c r="F40" s="7"/>
      <c r="G40" s="7"/>
      <c r="H40" s="7" t="s">
        <v>128</v>
      </c>
      <c r="I40" s="7" t="s">
        <v>476</v>
      </c>
      <c r="J40" s="7" t="s">
        <v>129</v>
      </c>
      <c r="K40" s="7" t="s">
        <v>130</v>
      </c>
      <c r="L40" s="50">
        <v>100</v>
      </c>
      <c r="M40" s="51">
        <v>154.80000000000001</v>
      </c>
      <c r="N40" s="51">
        <v>100</v>
      </c>
      <c r="O40" s="51">
        <v>15480</v>
      </c>
      <c r="P40" s="52"/>
      <c r="Q40" s="52">
        <v>18</v>
      </c>
      <c r="R40" s="52"/>
      <c r="S40" s="52"/>
      <c r="T40" s="52">
        <v>18</v>
      </c>
      <c r="U40" s="32"/>
      <c r="V40" s="8">
        <f t="shared" si="7"/>
        <v>0</v>
      </c>
      <c r="W40" s="12" t="str">
        <f t="shared" si="8"/>
        <v>×</v>
      </c>
      <c r="X40" s="12" t="str">
        <f t="shared" si="9"/>
        <v>×</v>
      </c>
      <c r="Y40" s="12" t="str">
        <f t="shared" si="10"/>
        <v>×</v>
      </c>
      <c r="Z40" s="38" t="str">
        <f t="shared" si="11"/>
        <v/>
      </c>
      <c r="AA40" s="36">
        <f t="shared" si="12"/>
        <v>0</v>
      </c>
      <c r="AB40" s="1">
        <f t="shared" si="13"/>
        <v>11</v>
      </c>
      <c r="AC40" s="1" t="s">
        <v>45</v>
      </c>
    </row>
    <row r="41" spans="1:29" ht="14.25" customHeight="1">
      <c r="A41" s="7">
        <v>28</v>
      </c>
      <c r="B41" s="7">
        <v>11</v>
      </c>
      <c r="C41" s="7" t="s">
        <v>54</v>
      </c>
      <c r="D41" s="7"/>
      <c r="E41" s="7" t="s">
        <v>131</v>
      </c>
      <c r="F41" s="7"/>
      <c r="G41" s="7"/>
      <c r="H41" s="7" t="s">
        <v>132</v>
      </c>
      <c r="I41" s="7" t="s">
        <v>476</v>
      </c>
      <c r="J41" s="7" t="s">
        <v>133</v>
      </c>
      <c r="K41" s="7" t="s">
        <v>134</v>
      </c>
      <c r="L41" s="50">
        <v>100</v>
      </c>
      <c r="M41" s="51">
        <v>67.2</v>
      </c>
      <c r="N41" s="51">
        <v>100</v>
      </c>
      <c r="O41" s="51">
        <v>6720</v>
      </c>
      <c r="P41" s="52"/>
      <c r="Q41" s="52">
        <v>18</v>
      </c>
      <c r="R41" s="52"/>
      <c r="S41" s="52"/>
      <c r="T41" s="52">
        <v>18</v>
      </c>
      <c r="U41" s="32"/>
      <c r="V41" s="8">
        <f t="shared" si="7"/>
        <v>0</v>
      </c>
      <c r="W41" s="12" t="str">
        <f t="shared" si="8"/>
        <v>×</v>
      </c>
      <c r="X41" s="12" t="str">
        <f t="shared" si="9"/>
        <v>×</v>
      </c>
      <c r="Y41" s="12" t="str">
        <f t="shared" si="10"/>
        <v>×</v>
      </c>
      <c r="Z41" s="38" t="str">
        <f t="shared" si="11"/>
        <v/>
      </c>
      <c r="AA41" s="36">
        <f t="shared" si="12"/>
        <v>0</v>
      </c>
      <c r="AB41" s="1">
        <f t="shared" si="13"/>
        <v>11</v>
      </c>
      <c r="AC41" s="1" t="s">
        <v>45</v>
      </c>
    </row>
    <row r="42" spans="1:29" ht="14.25" customHeight="1">
      <c r="A42" s="7">
        <v>29</v>
      </c>
      <c r="B42" s="7">
        <v>11</v>
      </c>
      <c r="C42" s="7" t="s">
        <v>54</v>
      </c>
      <c r="D42" s="7"/>
      <c r="E42" s="7" t="s">
        <v>135</v>
      </c>
      <c r="F42" s="7"/>
      <c r="G42" s="7"/>
      <c r="H42" s="7" t="s">
        <v>136</v>
      </c>
      <c r="I42" s="7" t="s">
        <v>476</v>
      </c>
      <c r="J42" s="7" t="s">
        <v>137</v>
      </c>
      <c r="K42" s="7" t="s">
        <v>138</v>
      </c>
      <c r="L42" s="50">
        <v>100</v>
      </c>
      <c r="M42" s="51">
        <v>92.5</v>
      </c>
      <c r="N42" s="51">
        <v>100</v>
      </c>
      <c r="O42" s="51">
        <v>9250</v>
      </c>
      <c r="P42" s="52"/>
      <c r="Q42" s="52">
        <v>75</v>
      </c>
      <c r="R42" s="52"/>
      <c r="S42" s="52"/>
      <c r="T42" s="52">
        <v>75</v>
      </c>
      <c r="U42" s="32"/>
      <c r="V42" s="8">
        <f t="shared" si="7"/>
        <v>0</v>
      </c>
      <c r="W42" s="12" t="str">
        <f t="shared" si="8"/>
        <v>×</v>
      </c>
      <c r="X42" s="12" t="str">
        <f t="shared" si="9"/>
        <v>×</v>
      </c>
      <c r="Y42" s="12" t="str">
        <f t="shared" si="10"/>
        <v>×</v>
      </c>
      <c r="Z42" s="38" t="str">
        <f t="shared" si="11"/>
        <v/>
      </c>
      <c r="AA42" s="36">
        <f t="shared" si="12"/>
        <v>0</v>
      </c>
      <c r="AB42" s="1">
        <f t="shared" si="13"/>
        <v>11</v>
      </c>
      <c r="AC42" s="1" t="s">
        <v>45</v>
      </c>
    </row>
    <row r="43" spans="1:29" ht="14.25" customHeight="1">
      <c r="A43" s="33"/>
      <c r="B43" s="33"/>
      <c r="C43" s="33"/>
      <c r="D43" s="53"/>
      <c r="E43" s="53"/>
      <c r="F43" s="53"/>
      <c r="G43" s="53"/>
      <c r="H43" s="33"/>
      <c r="I43" s="43"/>
      <c r="J43" s="33"/>
      <c r="K43" s="33"/>
      <c r="L43" s="54"/>
      <c r="M43" s="55"/>
      <c r="N43" s="55"/>
      <c r="O43" s="55"/>
      <c r="P43" s="56"/>
      <c r="Q43" s="56"/>
      <c r="R43" s="56"/>
      <c r="S43" s="56"/>
      <c r="T43" s="56"/>
      <c r="U43" s="13" t="str">
        <f>CONCATENATE("項番",B42," 計")</f>
        <v>項番11 計</v>
      </c>
      <c r="V43" s="35">
        <f>SUMIF(B:B,B42,V:V)</f>
        <v>0</v>
      </c>
      <c r="W43" s="34">
        <f>COUNTIFS($B:$B,$B42,W:W,"○")</f>
        <v>0</v>
      </c>
      <c r="X43" s="34">
        <f>COUNTIFS($B:$B,$B42,X:X,"○")</f>
        <v>0</v>
      </c>
      <c r="Y43" s="34">
        <f>COUNTIFS($B:$B,$B42,Y:Y,"○")</f>
        <v>0</v>
      </c>
      <c r="Z43" s="39" t="str">
        <f>IF(W43=0,"",IF(COUNTIF(B:B,AB43)=W43,"","この項番で見積単価（税別）が入力されていない品目があります"))</f>
        <v/>
      </c>
      <c r="AA43" s="36">
        <f t="shared" si="12"/>
        <v>0</v>
      </c>
      <c r="AB43" s="1">
        <f>B42</f>
        <v>11</v>
      </c>
      <c r="AC43" s="1" t="s">
        <v>45</v>
      </c>
    </row>
    <row r="44" spans="1:29" ht="14.25" customHeight="1">
      <c r="A44" s="7">
        <v>30</v>
      </c>
      <c r="B44" s="7">
        <v>12</v>
      </c>
      <c r="C44" s="7" t="s">
        <v>54</v>
      </c>
      <c r="D44" s="7"/>
      <c r="E44" s="7" t="s">
        <v>139</v>
      </c>
      <c r="F44" s="7"/>
      <c r="G44" s="7"/>
      <c r="H44" s="7" t="s">
        <v>140</v>
      </c>
      <c r="I44" s="7" t="s">
        <v>477</v>
      </c>
      <c r="J44" s="7" t="s">
        <v>141</v>
      </c>
      <c r="K44" s="7" t="s">
        <v>126</v>
      </c>
      <c r="L44" s="50">
        <v>100</v>
      </c>
      <c r="M44" s="51">
        <v>100.5</v>
      </c>
      <c r="N44" s="51">
        <v>100</v>
      </c>
      <c r="O44" s="51">
        <v>10050</v>
      </c>
      <c r="P44" s="52"/>
      <c r="Q44" s="52">
        <v>180</v>
      </c>
      <c r="R44" s="52"/>
      <c r="S44" s="52"/>
      <c r="T44" s="52">
        <v>180</v>
      </c>
      <c r="U44" s="32"/>
      <c r="V44" s="8">
        <f t="shared" si="7"/>
        <v>0</v>
      </c>
      <c r="W44" s="12" t="str">
        <f t="shared" si="8"/>
        <v>×</v>
      </c>
      <c r="X44" s="12" t="str">
        <f t="shared" si="9"/>
        <v>×</v>
      </c>
      <c r="Y44" s="12" t="str">
        <f t="shared" si="10"/>
        <v>×</v>
      </c>
      <c r="Z44" s="38" t="str">
        <f t="shared" si="11"/>
        <v/>
      </c>
      <c r="AA44" s="36">
        <f t="shared" si="12"/>
        <v>0</v>
      </c>
      <c r="AB44" s="1">
        <f t="shared" si="13"/>
        <v>12</v>
      </c>
      <c r="AC44" s="1" t="s">
        <v>45</v>
      </c>
    </row>
    <row r="45" spans="1:29" ht="14.25" customHeight="1">
      <c r="A45" s="7">
        <v>31</v>
      </c>
      <c r="B45" s="7">
        <v>12</v>
      </c>
      <c r="C45" s="7" t="s">
        <v>54</v>
      </c>
      <c r="D45" s="7"/>
      <c r="E45" s="7" t="s">
        <v>142</v>
      </c>
      <c r="F45" s="7"/>
      <c r="G45" s="7"/>
      <c r="H45" s="7" t="s">
        <v>143</v>
      </c>
      <c r="I45" s="7" t="s">
        <v>477</v>
      </c>
      <c r="J45" s="7" t="s">
        <v>144</v>
      </c>
      <c r="K45" s="7" t="s">
        <v>145</v>
      </c>
      <c r="L45" s="50">
        <v>100</v>
      </c>
      <c r="M45" s="51">
        <v>150.5</v>
      </c>
      <c r="N45" s="51">
        <v>100</v>
      </c>
      <c r="O45" s="51">
        <v>15050</v>
      </c>
      <c r="P45" s="52"/>
      <c r="Q45" s="52">
        <v>180</v>
      </c>
      <c r="R45" s="52"/>
      <c r="S45" s="52"/>
      <c r="T45" s="52">
        <v>180</v>
      </c>
      <c r="U45" s="32"/>
      <c r="V45" s="8">
        <f t="shared" si="7"/>
        <v>0</v>
      </c>
      <c r="W45" s="12" t="str">
        <f t="shared" si="8"/>
        <v>×</v>
      </c>
      <c r="X45" s="12" t="str">
        <f t="shared" si="9"/>
        <v>×</v>
      </c>
      <c r="Y45" s="12" t="str">
        <f t="shared" si="10"/>
        <v>×</v>
      </c>
      <c r="Z45" s="38" t="str">
        <f t="shared" si="11"/>
        <v/>
      </c>
      <c r="AA45" s="36">
        <f t="shared" si="12"/>
        <v>0</v>
      </c>
      <c r="AB45" s="1">
        <f t="shared" si="13"/>
        <v>12</v>
      </c>
      <c r="AC45" s="1" t="s">
        <v>45</v>
      </c>
    </row>
    <row r="46" spans="1:29" ht="14.25" customHeight="1">
      <c r="A46" s="33"/>
      <c r="B46" s="33"/>
      <c r="C46" s="33"/>
      <c r="D46" s="53"/>
      <c r="E46" s="53"/>
      <c r="F46" s="53"/>
      <c r="G46" s="53"/>
      <c r="H46" s="33"/>
      <c r="I46" s="43"/>
      <c r="J46" s="33"/>
      <c r="K46" s="33"/>
      <c r="L46" s="54"/>
      <c r="M46" s="55"/>
      <c r="N46" s="55"/>
      <c r="O46" s="55"/>
      <c r="P46" s="56"/>
      <c r="Q46" s="56"/>
      <c r="R46" s="56"/>
      <c r="S46" s="56"/>
      <c r="T46" s="56"/>
      <c r="U46" s="13" t="str">
        <f>CONCATENATE("項番",B45," 計")</f>
        <v>項番12 計</v>
      </c>
      <c r="V46" s="35">
        <f>SUMIF(B:B,B45,V:V)</f>
        <v>0</v>
      </c>
      <c r="W46" s="34">
        <f>COUNTIFS($B:$B,$B45,W:W,"○")</f>
        <v>0</v>
      </c>
      <c r="X46" s="34">
        <f>COUNTIFS($B:$B,$B45,X:X,"○")</f>
        <v>0</v>
      </c>
      <c r="Y46" s="34">
        <f>COUNTIFS($B:$B,$B45,Y:Y,"○")</f>
        <v>0</v>
      </c>
      <c r="Z46" s="39" t="str">
        <f>IF(W46=0,"",IF(COUNTIF(B:B,AB46)=W46,"","この項番で見積単価（税別）が入力されていない品目があります"))</f>
        <v/>
      </c>
      <c r="AA46" s="36">
        <f t="shared" ref="AA46" si="17">IF(Z46="",0,1)</f>
        <v>0</v>
      </c>
      <c r="AB46" s="1">
        <f>B45</f>
        <v>12</v>
      </c>
      <c r="AC46" s="1" t="s">
        <v>45</v>
      </c>
    </row>
    <row r="47" spans="1:29" ht="14.25" customHeight="1">
      <c r="A47" s="7">
        <v>32</v>
      </c>
      <c r="B47" s="7">
        <v>13</v>
      </c>
      <c r="C47" s="7" t="s">
        <v>54</v>
      </c>
      <c r="D47" s="7"/>
      <c r="E47" s="7" t="s">
        <v>146</v>
      </c>
      <c r="F47" s="7"/>
      <c r="G47" s="7"/>
      <c r="H47" s="7" t="s">
        <v>147</v>
      </c>
      <c r="I47" s="7" t="s">
        <v>478</v>
      </c>
      <c r="J47" s="7" t="s">
        <v>148</v>
      </c>
      <c r="K47" s="7" t="s">
        <v>149</v>
      </c>
      <c r="L47" s="50">
        <v>1</v>
      </c>
      <c r="M47" s="51">
        <v>471565</v>
      </c>
      <c r="N47" s="51">
        <v>1</v>
      </c>
      <c r="O47" s="51">
        <v>471565</v>
      </c>
      <c r="P47" s="52"/>
      <c r="Q47" s="52">
        <v>10</v>
      </c>
      <c r="R47" s="52"/>
      <c r="S47" s="52"/>
      <c r="T47" s="52">
        <v>10</v>
      </c>
      <c r="U47" s="32"/>
      <c r="V47" s="8">
        <f t="shared" si="7"/>
        <v>0</v>
      </c>
      <c r="W47" s="12" t="str">
        <f t="shared" si="8"/>
        <v>×</v>
      </c>
      <c r="X47" s="12" t="str">
        <f t="shared" si="9"/>
        <v>×</v>
      </c>
      <c r="Y47" s="12" t="str">
        <f t="shared" si="10"/>
        <v>×</v>
      </c>
      <c r="Z47" s="38" t="str">
        <f t="shared" si="11"/>
        <v/>
      </c>
      <c r="AA47" s="36">
        <f t="shared" si="12"/>
        <v>0</v>
      </c>
      <c r="AB47" s="1">
        <f t="shared" si="13"/>
        <v>13</v>
      </c>
      <c r="AC47" s="1" t="s">
        <v>45</v>
      </c>
    </row>
    <row r="48" spans="1:29" ht="14.25" customHeight="1">
      <c r="A48" s="7">
        <v>33</v>
      </c>
      <c r="B48" s="7">
        <v>13</v>
      </c>
      <c r="C48" s="7" t="s">
        <v>54</v>
      </c>
      <c r="D48" s="7"/>
      <c r="E48" s="7" t="s">
        <v>150</v>
      </c>
      <c r="F48" s="7"/>
      <c r="G48" s="7"/>
      <c r="H48" s="7" t="s">
        <v>151</v>
      </c>
      <c r="I48" s="7" t="s">
        <v>478</v>
      </c>
      <c r="J48" s="7" t="s">
        <v>152</v>
      </c>
      <c r="K48" s="7" t="s">
        <v>153</v>
      </c>
      <c r="L48" s="50">
        <v>1</v>
      </c>
      <c r="M48" s="51">
        <v>268695</v>
      </c>
      <c r="N48" s="51">
        <v>1</v>
      </c>
      <c r="O48" s="51">
        <v>268695</v>
      </c>
      <c r="P48" s="52"/>
      <c r="Q48" s="52">
        <v>90</v>
      </c>
      <c r="R48" s="52"/>
      <c r="S48" s="52"/>
      <c r="T48" s="52">
        <v>90</v>
      </c>
      <c r="U48" s="32"/>
      <c r="V48" s="8">
        <f t="shared" si="7"/>
        <v>0</v>
      </c>
      <c r="W48" s="12" t="str">
        <f t="shared" si="8"/>
        <v>×</v>
      </c>
      <c r="X48" s="12" t="str">
        <f t="shared" si="9"/>
        <v>×</v>
      </c>
      <c r="Y48" s="12" t="str">
        <f t="shared" si="10"/>
        <v>×</v>
      </c>
      <c r="Z48" s="38" t="str">
        <f t="shared" si="11"/>
        <v/>
      </c>
      <c r="AA48" s="36">
        <f t="shared" si="12"/>
        <v>0</v>
      </c>
      <c r="AB48" s="1">
        <f t="shared" si="13"/>
        <v>13</v>
      </c>
      <c r="AC48" s="1" t="s">
        <v>45</v>
      </c>
    </row>
    <row r="49" spans="1:29" ht="14.25" customHeight="1">
      <c r="A49" s="33"/>
      <c r="B49" s="33"/>
      <c r="C49" s="33"/>
      <c r="D49" s="53"/>
      <c r="E49" s="53"/>
      <c r="F49" s="53"/>
      <c r="G49" s="53"/>
      <c r="H49" s="33"/>
      <c r="I49" s="43"/>
      <c r="J49" s="33"/>
      <c r="K49" s="33"/>
      <c r="L49" s="54"/>
      <c r="M49" s="55"/>
      <c r="N49" s="55"/>
      <c r="O49" s="55"/>
      <c r="P49" s="56"/>
      <c r="Q49" s="56"/>
      <c r="R49" s="56"/>
      <c r="S49" s="56"/>
      <c r="T49" s="56"/>
      <c r="U49" s="13" t="str">
        <f>CONCATENATE("項番",B48," 計")</f>
        <v>項番13 計</v>
      </c>
      <c r="V49" s="35">
        <f>SUMIF(B:B,B48,V:V)</f>
        <v>0</v>
      </c>
      <c r="W49" s="34">
        <f>COUNTIFS($B:$B,$B48,W:W,"○")</f>
        <v>0</v>
      </c>
      <c r="X49" s="34">
        <f>COUNTIFS($B:$B,$B48,X:X,"○")</f>
        <v>0</v>
      </c>
      <c r="Y49" s="34">
        <f>COUNTIFS($B:$B,$B48,Y:Y,"○")</f>
        <v>0</v>
      </c>
      <c r="Z49" s="39" t="str">
        <f>IF(W49=0,"",IF(COUNTIF(B:B,AB49)=W49,"","この項番で見積単価（税別）が入力されていない品目があります"))</f>
        <v/>
      </c>
      <c r="AA49" s="36">
        <f t="shared" si="12"/>
        <v>0</v>
      </c>
      <c r="AB49" s="1">
        <f>B48</f>
        <v>13</v>
      </c>
      <c r="AC49" s="1" t="s">
        <v>45</v>
      </c>
    </row>
    <row r="50" spans="1:29" ht="14.25" customHeight="1">
      <c r="A50" s="7">
        <v>34</v>
      </c>
      <c r="B50" s="7">
        <v>14</v>
      </c>
      <c r="C50" s="7" t="s">
        <v>54</v>
      </c>
      <c r="D50" s="7"/>
      <c r="E50" s="7"/>
      <c r="F50" s="7"/>
      <c r="G50" s="7">
        <v>206851</v>
      </c>
      <c r="H50" s="7" t="s">
        <v>154</v>
      </c>
      <c r="I50" s="7" t="s">
        <v>479</v>
      </c>
      <c r="J50" s="7" t="s">
        <v>155</v>
      </c>
      <c r="K50" s="7" t="s">
        <v>156</v>
      </c>
      <c r="L50" s="50">
        <v>300</v>
      </c>
      <c r="M50" s="51">
        <v>37.1</v>
      </c>
      <c r="N50" s="51">
        <v>300</v>
      </c>
      <c r="O50" s="51">
        <v>11130</v>
      </c>
      <c r="P50" s="52"/>
      <c r="Q50" s="52"/>
      <c r="R50" s="52"/>
      <c r="S50" s="52">
        <v>48</v>
      </c>
      <c r="T50" s="52">
        <v>48</v>
      </c>
      <c r="U50" s="32"/>
      <c r="V50" s="8">
        <f t="shared" si="7"/>
        <v>0</v>
      </c>
      <c r="W50" s="12" t="str">
        <f t="shared" si="8"/>
        <v>×</v>
      </c>
      <c r="X50" s="12" t="str">
        <f t="shared" si="9"/>
        <v>×</v>
      </c>
      <c r="Y50" s="12" t="str">
        <f t="shared" si="10"/>
        <v>×</v>
      </c>
      <c r="Z50" s="38" t="str">
        <f t="shared" si="11"/>
        <v/>
      </c>
      <c r="AA50" s="36">
        <f t="shared" si="12"/>
        <v>0</v>
      </c>
      <c r="AB50" s="1">
        <f t="shared" si="13"/>
        <v>14</v>
      </c>
      <c r="AC50" s="1" t="s">
        <v>45</v>
      </c>
    </row>
    <row r="51" spans="1:29" ht="14.25" customHeight="1">
      <c r="A51" s="7">
        <v>35</v>
      </c>
      <c r="B51" s="7">
        <v>14</v>
      </c>
      <c r="C51" s="7" t="s">
        <v>54</v>
      </c>
      <c r="D51" s="7"/>
      <c r="E51" s="7"/>
      <c r="F51" s="7"/>
      <c r="G51" s="7">
        <v>206850</v>
      </c>
      <c r="H51" s="7" t="s">
        <v>157</v>
      </c>
      <c r="I51" s="7" t="s">
        <v>479</v>
      </c>
      <c r="J51" s="7" t="s">
        <v>155</v>
      </c>
      <c r="K51" s="7" t="s">
        <v>158</v>
      </c>
      <c r="L51" s="50">
        <v>100</v>
      </c>
      <c r="M51" s="51">
        <v>37.1</v>
      </c>
      <c r="N51" s="51">
        <v>100</v>
      </c>
      <c r="O51" s="51">
        <v>3710</v>
      </c>
      <c r="P51" s="52"/>
      <c r="Q51" s="52"/>
      <c r="R51" s="52"/>
      <c r="S51" s="52">
        <v>24</v>
      </c>
      <c r="T51" s="52">
        <v>24</v>
      </c>
      <c r="U51" s="32"/>
      <c r="V51" s="8">
        <f t="shared" si="7"/>
        <v>0</v>
      </c>
      <c r="W51" s="12" t="str">
        <f t="shared" si="8"/>
        <v>×</v>
      </c>
      <c r="X51" s="12" t="str">
        <f t="shared" si="9"/>
        <v>×</v>
      </c>
      <c r="Y51" s="12" t="str">
        <f t="shared" si="10"/>
        <v>×</v>
      </c>
      <c r="Z51" s="38" t="str">
        <f t="shared" si="11"/>
        <v/>
      </c>
      <c r="AA51" s="36">
        <f t="shared" si="12"/>
        <v>0</v>
      </c>
      <c r="AB51" s="1">
        <f t="shared" si="13"/>
        <v>14</v>
      </c>
      <c r="AC51" s="1" t="s">
        <v>45</v>
      </c>
    </row>
    <row r="52" spans="1:29" ht="14.25" customHeight="1">
      <c r="A52" s="7">
        <v>36</v>
      </c>
      <c r="B52" s="7">
        <v>14</v>
      </c>
      <c r="C52" s="7" t="s">
        <v>54</v>
      </c>
      <c r="D52" s="7"/>
      <c r="E52" s="7"/>
      <c r="F52" s="7"/>
      <c r="G52" s="7" t="s">
        <v>472</v>
      </c>
      <c r="H52" s="7" t="s">
        <v>159</v>
      </c>
      <c r="I52" s="7" t="s">
        <v>479</v>
      </c>
      <c r="J52" s="7" t="s">
        <v>160</v>
      </c>
      <c r="K52" s="7" t="s">
        <v>161</v>
      </c>
      <c r="L52" s="50">
        <v>100</v>
      </c>
      <c r="M52" s="51">
        <v>10.4</v>
      </c>
      <c r="N52" s="51">
        <v>100</v>
      </c>
      <c r="O52" s="51">
        <v>1040</v>
      </c>
      <c r="P52" s="52"/>
      <c r="Q52" s="52"/>
      <c r="R52" s="52"/>
      <c r="S52" s="52">
        <v>24</v>
      </c>
      <c r="T52" s="52">
        <v>24</v>
      </c>
      <c r="U52" s="32"/>
      <c r="V52" s="8">
        <f t="shared" si="7"/>
        <v>0</v>
      </c>
      <c r="W52" s="12" t="str">
        <f t="shared" si="8"/>
        <v>×</v>
      </c>
      <c r="X52" s="12" t="str">
        <f t="shared" si="9"/>
        <v>×</v>
      </c>
      <c r="Y52" s="12" t="str">
        <f t="shared" si="10"/>
        <v>×</v>
      </c>
      <c r="Z52" s="38" t="str">
        <f t="shared" si="11"/>
        <v/>
      </c>
      <c r="AA52" s="36">
        <f t="shared" si="12"/>
        <v>0</v>
      </c>
      <c r="AB52" s="1">
        <f t="shared" si="13"/>
        <v>14</v>
      </c>
      <c r="AC52" s="1" t="s">
        <v>45</v>
      </c>
    </row>
    <row r="53" spans="1:29" ht="14.25" customHeight="1">
      <c r="A53" s="7">
        <v>37</v>
      </c>
      <c r="B53" s="7">
        <v>14</v>
      </c>
      <c r="C53" s="7" t="s">
        <v>54</v>
      </c>
      <c r="D53" s="7"/>
      <c r="E53" s="7"/>
      <c r="F53" s="7"/>
      <c r="G53" s="7" t="s">
        <v>472</v>
      </c>
      <c r="H53" s="7" t="s">
        <v>162</v>
      </c>
      <c r="I53" s="7" t="s">
        <v>479</v>
      </c>
      <c r="J53" s="7" t="s">
        <v>480</v>
      </c>
      <c r="K53" s="7" t="s">
        <v>163</v>
      </c>
      <c r="L53" s="50">
        <v>100</v>
      </c>
      <c r="M53" s="51">
        <v>72.5</v>
      </c>
      <c r="N53" s="51">
        <v>100</v>
      </c>
      <c r="O53" s="51">
        <v>7250</v>
      </c>
      <c r="P53" s="52"/>
      <c r="Q53" s="52"/>
      <c r="R53" s="52"/>
      <c r="S53" s="52">
        <v>6</v>
      </c>
      <c r="T53" s="52">
        <v>6</v>
      </c>
      <c r="U53" s="32"/>
      <c r="V53" s="8">
        <f t="shared" si="7"/>
        <v>0</v>
      </c>
      <c r="W53" s="12" t="str">
        <f t="shared" si="8"/>
        <v>×</v>
      </c>
      <c r="X53" s="12" t="str">
        <f t="shared" si="9"/>
        <v>×</v>
      </c>
      <c r="Y53" s="12" t="str">
        <f t="shared" si="10"/>
        <v>×</v>
      </c>
      <c r="Z53" s="38" t="str">
        <f t="shared" si="11"/>
        <v/>
      </c>
      <c r="AA53" s="36">
        <f t="shared" si="12"/>
        <v>0</v>
      </c>
      <c r="AB53" s="1">
        <f t="shared" si="13"/>
        <v>14</v>
      </c>
      <c r="AC53" s="1" t="s">
        <v>45</v>
      </c>
    </row>
    <row r="54" spans="1:29" ht="14.25" customHeight="1">
      <c r="A54" s="33"/>
      <c r="B54" s="33"/>
      <c r="C54" s="33"/>
      <c r="D54" s="53"/>
      <c r="E54" s="53"/>
      <c r="F54" s="53"/>
      <c r="G54" s="53"/>
      <c r="H54" s="33"/>
      <c r="I54" s="43"/>
      <c r="J54" s="33"/>
      <c r="K54" s="33"/>
      <c r="L54" s="54"/>
      <c r="M54" s="55"/>
      <c r="N54" s="55"/>
      <c r="O54" s="55"/>
      <c r="P54" s="56"/>
      <c r="Q54" s="56"/>
      <c r="R54" s="56"/>
      <c r="S54" s="56"/>
      <c r="T54" s="56"/>
      <c r="U54" s="13" t="str">
        <f>CONCATENATE("項番",B53," 計")</f>
        <v>項番14 計</v>
      </c>
      <c r="V54" s="35">
        <f>SUMIF(B:B,B53,V:V)</f>
        <v>0</v>
      </c>
      <c r="W54" s="34">
        <f>COUNTIFS($B:$B,$B53,W:W,"○")</f>
        <v>0</v>
      </c>
      <c r="X54" s="34">
        <f>COUNTIFS($B:$B,$B53,X:X,"○")</f>
        <v>0</v>
      </c>
      <c r="Y54" s="34">
        <f>COUNTIFS($B:$B,$B53,Y:Y,"○")</f>
        <v>0</v>
      </c>
      <c r="Z54" s="39" t="str">
        <f>IF(W54=0,"",IF(COUNTIF(B:B,AB54)=W54,"","この項番で見積単価（税別）が入力されていない品目があります"))</f>
        <v/>
      </c>
      <c r="AA54" s="36">
        <f t="shared" ref="AA54" si="18">IF(Z54="",0,1)</f>
        <v>0</v>
      </c>
      <c r="AB54" s="1">
        <f>B53</f>
        <v>14</v>
      </c>
      <c r="AC54" s="1" t="s">
        <v>45</v>
      </c>
    </row>
    <row r="55" spans="1:29" ht="14.25" customHeight="1">
      <c r="A55" s="7">
        <v>38</v>
      </c>
      <c r="B55" s="7">
        <v>15</v>
      </c>
      <c r="C55" s="7" t="s">
        <v>54</v>
      </c>
      <c r="D55" s="7">
        <v>209860</v>
      </c>
      <c r="E55" s="7"/>
      <c r="F55" s="7"/>
      <c r="G55" s="7"/>
      <c r="H55" s="7" t="s">
        <v>164</v>
      </c>
      <c r="I55" s="7" t="s">
        <v>479</v>
      </c>
      <c r="J55" s="7" t="s">
        <v>481</v>
      </c>
      <c r="K55" s="7" t="s">
        <v>482</v>
      </c>
      <c r="L55" s="50">
        <v>100</v>
      </c>
      <c r="M55" s="51">
        <v>9.8000000000000007</v>
      </c>
      <c r="N55" s="51">
        <v>100</v>
      </c>
      <c r="O55" s="51">
        <v>980</v>
      </c>
      <c r="P55" s="52">
        <v>1</v>
      </c>
      <c r="Q55" s="52"/>
      <c r="R55" s="52"/>
      <c r="S55" s="52"/>
      <c r="T55" s="52">
        <v>1</v>
      </c>
      <c r="U55" s="32"/>
      <c r="V55" s="8">
        <f t="shared" si="7"/>
        <v>0</v>
      </c>
      <c r="W55" s="12" t="str">
        <f t="shared" si="8"/>
        <v>×</v>
      </c>
      <c r="X55" s="12" t="str">
        <f t="shared" si="9"/>
        <v>×</v>
      </c>
      <c r="Y55" s="12" t="str">
        <f t="shared" si="10"/>
        <v>×</v>
      </c>
      <c r="Z55" s="38" t="str">
        <f t="shared" si="11"/>
        <v/>
      </c>
      <c r="AA55" s="36">
        <f t="shared" si="12"/>
        <v>0</v>
      </c>
      <c r="AB55" s="1">
        <f t="shared" si="13"/>
        <v>15</v>
      </c>
      <c r="AC55" s="1" t="s">
        <v>45</v>
      </c>
    </row>
    <row r="56" spans="1:29" ht="14.25" customHeight="1">
      <c r="A56" s="7">
        <v>39</v>
      </c>
      <c r="B56" s="7">
        <v>15</v>
      </c>
      <c r="C56" s="7" t="s">
        <v>54</v>
      </c>
      <c r="D56" s="7">
        <v>209870</v>
      </c>
      <c r="E56" s="7"/>
      <c r="F56" s="7"/>
      <c r="G56" s="7"/>
      <c r="H56" s="7" t="s">
        <v>165</v>
      </c>
      <c r="I56" s="7" t="s">
        <v>479</v>
      </c>
      <c r="J56" s="7" t="s">
        <v>483</v>
      </c>
      <c r="K56" s="7" t="s">
        <v>482</v>
      </c>
      <c r="L56" s="50">
        <v>100</v>
      </c>
      <c r="M56" s="51">
        <v>10.1</v>
      </c>
      <c r="N56" s="51">
        <v>100</v>
      </c>
      <c r="O56" s="51">
        <v>1010</v>
      </c>
      <c r="P56" s="52">
        <v>8</v>
      </c>
      <c r="Q56" s="52"/>
      <c r="R56" s="52"/>
      <c r="S56" s="52"/>
      <c r="T56" s="52">
        <v>8</v>
      </c>
      <c r="U56" s="32"/>
      <c r="V56" s="8">
        <f t="shared" si="7"/>
        <v>0</v>
      </c>
      <c r="W56" s="12" t="str">
        <f t="shared" si="8"/>
        <v>×</v>
      </c>
      <c r="X56" s="12" t="str">
        <f t="shared" si="9"/>
        <v>×</v>
      </c>
      <c r="Y56" s="12" t="str">
        <f t="shared" si="10"/>
        <v>×</v>
      </c>
      <c r="Z56" s="38" t="str">
        <f t="shared" si="11"/>
        <v/>
      </c>
      <c r="AA56" s="36">
        <f t="shared" si="12"/>
        <v>0</v>
      </c>
      <c r="AB56" s="1">
        <f t="shared" si="13"/>
        <v>15</v>
      </c>
      <c r="AC56" s="1" t="s">
        <v>45</v>
      </c>
    </row>
    <row r="57" spans="1:29" ht="14.25" customHeight="1">
      <c r="A57" s="7">
        <v>40</v>
      </c>
      <c r="B57" s="7">
        <v>15</v>
      </c>
      <c r="C57" s="7" t="s">
        <v>54</v>
      </c>
      <c r="D57" s="7">
        <v>209880</v>
      </c>
      <c r="E57" s="7"/>
      <c r="F57" s="7"/>
      <c r="G57" s="7"/>
      <c r="H57" s="7" t="s">
        <v>166</v>
      </c>
      <c r="I57" s="7" t="s">
        <v>479</v>
      </c>
      <c r="J57" s="7" t="s">
        <v>484</v>
      </c>
      <c r="K57" s="7" t="s">
        <v>482</v>
      </c>
      <c r="L57" s="50">
        <v>100</v>
      </c>
      <c r="M57" s="51">
        <v>10.1</v>
      </c>
      <c r="N57" s="51">
        <v>100</v>
      </c>
      <c r="O57" s="51">
        <v>1010</v>
      </c>
      <c r="P57" s="52">
        <v>1</v>
      </c>
      <c r="Q57" s="52"/>
      <c r="R57" s="52"/>
      <c r="S57" s="52"/>
      <c r="T57" s="52">
        <v>1</v>
      </c>
      <c r="U57" s="32"/>
      <c r="V57" s="8">
        <f t="shared" si="7"/>
        <v>0</v>
      </c>
      <c r="W57" s="12" t="str">
        <f t="shared" si="8"/>
        <v>×</v>
      </c>
      <c r="X57" s="12" t="str">
        <f t="shared" si="9"/>
        <v>×</v>
      </c>
      <c r="Y57" s="12" t="str">
        <f t="shared" si="10"/>
        <v>×</v>
      </c>
      <c r="Z57" s="38" t="str">
        <f t="shared" si="11"/>
        <v/>
      </c>
      <c r="AA57" s="36">
        <f t="shared" si="12"/>
        <v>0</v>
      </c>
      <c r="AB57" s="1">
        <f t="shared" si="13"/>
        <v>15</v>
      </c>
      <c r="AC57" s="1" t="s">
        <v>45</v>
      </c>
    </row>
    <row r="58" spans="1:29" ht="14.25" customHeight="1">
      <c r="A58" s="33"/>
      <c r="B58" s="33"/>
      <c r="C58" s="33"/>
      <c r="D58" s="53"/>
      <c r="E58" s="53"/>
      <c r="F58" s="53"/>
      <c r="G58" s="53"/>
      <c r="H58" s="33"/>
      <c r="I58" s="43"/>
      <c r="J58" s="33"/>
      <c r="K58" s="33"/>
      <c r="L58" s="54"/>
      <c r="M58" s="55"/>
      <c r="N58" s="55"/>
      <c r="O58" s="55"/>
      <c r="P58" s="56"/>
      <c r="Q58" s="56"/>
      <c r="R58" s="56"/>
      <c r="S58" s="56"/>
      <c r="T58" s="56"/>
      <c r="U58" s="13" t="str">
        <f>CONCATENATE("項番",B57," 計")</f>
        <v>項番15 計</v>
      </c>
      <c r="V58" s="35">
        <f>SUMIF(B:B,B57,V:V)</f>
        <v>0</v>
      </c>
      <c r="W58" s="34">
        <f>COUNTIFS($B:$B,$B57,W:W,"○")</f>
        <v>0</v>
      </c>
      <c r="X58" s="34">
        <f>COUNTIFS($B:$B,$B57,X:X,"○")</f>
        <v>0</v>
      </c>
      <c r="Y58" s="34">
        <f>COUNTIFS($B:$B,$B57,Y:Y,"○")</f>
        <v>0</v>
      </c>
      <c r="Z58" s="39" t="str">
        <f>IF(W58=0,"",IF(COUNTIF(B:B,AB58)=W58,"","この項番で見積単価（税別）が入力されていない品目があります"))</f>
        <v/>
      </c>
      <c r="AA58" s="36">
        <f t="shared" si="12"/>
        <v>0</v>
      </c>
      <c r="AB58" s="1">
        <f>B57</f>
        <v>15</v>
      </c>
      <c r="AC58" s="1" t="s">
        <v>45</v>
      </c>
    </row>
    <row r="59" spans="1:29" ht="14.25" customHeight="1">
      <c r="A59" s="7">
        <v>41</v>
      </c>
      <c r="B59" s="7">
        <v>16</v>
      </c>
      <c r="C59" s="7" t="s">
        <v>54</v>
      </c>
      <c r="D59" s="7"/>
      <c r="E59" s="7"/>
      <c r="F59" s="7"/>
      <c r="G59" s="7" t="s">
        <v>472</v>
      </c>
      <c r="H59" s="7" t="s">
        <v>167</v>
      </c>
      <c r="I59" s="7" t="s">
        <v>479</v>
      </c>
      <c r="J59" s="7" t="s">
        <v>485</v>
      </c>
      <c r="K59" s="7" t="s">
        <v>119</v>
      </c>
      <c r="L59" s="50">
        <v>100</v>
      </c>
      <c r="M59" s="51">
        <v>5.7</v>
      </c>
      <c r="N59" s="51">
        <v>100</v>
      </c>
      <c r="O59" s="51">
        <v>570</v>
      </c>
      <c r="P59" s="52"/>
      <c r="Q59" s="52"/>
      <c r="R59" s="52"/>
      <c r="S59" s="52">
        <v>12</v>
      </c>
      <c r="T59" s="52">
        <v>12</v>
      </c>
      <c r="U59" s="32"/>
      <c r="V59" s="8">
        <f t="shared" si="7"/>
        <v>0</v>
      </c>
      <c r="W59" s="12" t="str">
        <f t="shared" si="8"/>
        <v>×</v>
      </c>
      <c r="X59" s="12" t="str">
        <f t="shared" si="9"/>
        <v>×</v>
      </c>
      <c r="Y59" s="12" t="str">
        <f t="shared" si="10"/>
        <v>×</v>
      </c>
      <c r="Z59" s="38" t="str">
        <f t="shared" si="11"/>
        <v/>
      </c>
      <c r="AA59" s="36">
        <f t="shared" si="12"/>
        <v>0</v>
      </c>
      <c r="AB59" s="1">
        <f t="shared" si="13"/>
        <v>16</v>
      </c>
      <c r="AC59" s="1" t="s">
        <v>45</v>
      </c>
    </row>
    <row r="60" spans="1:29" ht="14.25" customHeight="1">
      <c r="A60" s="7">
        <v>42</v>
      </c>
      <c r="B60" s="7">
        <v>16</v>
      </c>
      <c r="C60" s="7" t="s">
        <v>54</v>
      </c>
      <c r="D60" s="7"/>
      <c r="E60" s="7"/>
      <c r="F60" s="7"/>
      <c r="G60" s="7" t="s">
        <v>472</v>
      </c>
      <c r="H60" s="7" t="s">
        <v>168</v>
      </c>
      <c r="I60" s="7" t="s">
        <v>479</v>
      </c>
      <c r="J60" s="7" t="s">
        <v>485</v>
      </c>
      <c r="K60" s="7" t="s">
        <v>486</v>
      </c>
      <c r="L60" s="50">
        <v>1000</v>
      </c>
      <c r="M60" s="51">
        <v>5.7</v>
      </c>
      <c r="N60" s="51">
        <v>1000</v>
      </c>
      <c r="O60" s="51">
        <v>5700</v>
      </c>
      <c r="P60" s="52"/>
      <c r="Q60" s="52"/>
      <c r="R60" s="52"/>
      <c r="S60" s="52">
        <v>6</v>
      </c>
      <c r="T60" s="52">
        <v>6</v>
      </c>
      <c r="U60" s="32"/>
      <c r="V60" s="8">
        <f t="shared" si="7"/>
        <v>0</v>
      </c>
      <c r="W60" s="12" t="str">
        <f t="shared" si="8"/>
        <v>×</v>
      </c>
      <c r="X60" s="12" t="str">
        <f t="shared" si="9"/>
        <v>×</v>
      </c>
      <c r="Y60" s="12" t="str">
        <f t="shared" si="10"/>
        <v>×</v>
      </c>
      <c r="Z60" s="38" t="str">
        <f t="shared" si="11"/>
        <v/>
      </c>
      <c r="AA60" s="36">
        <f t="shared" si="12"/>
        <v>0</v>
      </c>
      <c r="AB60" s="1">
        <f t="shared" si="13"/>
        <v>16</v>
      </c>
      <c r="AC60" s="1" t="s">
        <v>45</v>
      </c>
    </row>
    <row r="61" spans="1:29" ht="14.25" customHeight="1">
      <c r="A61" s="7">
        <v>43</v>
      </c>
      <c r="B61" s="7">
        <v>16</v>
      </c>
      <c r="C61" s="7" t="s">
        <v>54</v>
      </c>
      <c r="D61" s="7"/>
      <c r="E61" s="7"/>
      <c r="F61" s="7"/>
      <c r="G61" s="7" t="s">
        <v>472</v>
      </c>
      <c r="H61" s="7" t="s">
        <v>169</v>
      </c>
      <c r="I61" s="7" t="s">
        <v>479</v>
      </c>
      <c r="J61" s="7" t="s">
        <v>487</v>
      </c>
      <c r="K61" s="7" t="s">
        <v>119</v>
      </c>
      <c r="L61" s="50">
        <v>100</v>
      </c>
      <c r="M61" s="51">
        <v>5.8</v>
      </c>
      <c r="N61" s="51">
        <v>100</v>
      </c>
      <c r="O61" s="51">
        <v>580</v>
      </c>
      <c r="P61" s="52"/>
      <c r="Q61" s="52"/>
      <c r="R61" s="52"/>
      <c r="S61" s="52">
        <v>24</v>
      </c>
      <c r="T61" s="52">
        <v>24</v>
      </c>
      <c r="U61" s="32"/>
      <c r="V61" s="8">
        <f t="shared" si="7"/>
        <v>0</v>
      </c>
      <c r="W61" s="12" t="str">
        <f t="shared" si="8"/>
        <v>×</v>
      </c>
      <c r="X61" s="12" t="str">
        <f t="shared" si="9"/>
        <v>×</v>
      </c>
      <c r="Y61" s="12" t="str">
        <f t="shared" si="10"/>
        <v>×</v>
      </c>
      <c r="Z61" s="38" t="str">
        <f t="shared" si="11"/>
        <v/>
      </c>
      <c r="AA61" s="36">
        <f t="shared" si="12"/>
        <v>0</v>
      </c>
      <c r="AB61" s="1">
        <f t="shared" si="13"/>
        <v>16</v>
      </c>
      <c r="AC61" s="1" t="s">
        <v>45</v>
      </c>
    </row>
    <row r="62" spans="1:29" ht="14.25" customHeight="1">
      <c r="A62" s="7">
        <v>44</v>
      </c>
      <c r="B62" s="7">
        <v>16</v>
      </c>
      <c r="C62" s="7" t="s">
        <v>54</v>
      </c>
      <c r="D62" s="7"/>
      <c r="E62" s="7"/>
      <c r="F62" s="7"/>
      <c r="G62" s="7" t="s">
        <v>472</v>
      </c>
      <c r="H62" s="7" t="s">
        <v>170</v>
      </c>
      <c r="I62" s="7" t="s">
        <v>479</v>
      </c>
      <c r="J62" s="7" t="s">
        <v>487</v>
      </c>
      <c r="K62" s="7" t="s">
        <v>486</v>
      </c>
      <c r="L62" s="50">
        <v>1000</v>
      </c>
      <c r="M62" s="51">
        <v>5.8</v>
      </c>
      <c r="N62" s="51">
        <v>1000</v>
      </c>
      <c r="O62" s="51">
        <v>5800</v>
      </c>
      <c r="P62" s="52"/>
      <c r="Q62" s="52"/>
      <c r="R62" s="52"/>
      <c r="S62" s="52">
        <v>12</v>
      </c>
      <c r="T62" s="52">
        <v>12</v>
      </c>
      <c r="U62" s="32"/>
      <c r="V62" s="8">
        <f t="shared" si="7"/>
        <v>0</v>
      </c>
      <c r="W62" s="12" t="str">
        <f t="shared" si="8"/>
        <v>×</v>
      </c>
      <c r="X62" s="12" t="str">
        <f t="shared" si="9"/>
        <v>×</v>
      </c>
      <c r="Y62" s="12" t="str">
        <f t="shared" si="10"/>
        <v>×</v>
      </c>
      <c r="Z62" s="38" t="str">
        <f t="shared" si="11"/>
        <v/>
      </c>
      <c r="AA62" s="36">
        <f t="shared" si="12"/>
        <v>0</v>
      </c>
      <c r="AB62" s="1">
        <f t="shared" si="13"/>
        <v>16</v>
      </c>
      <c r="AC62" s="1" t="s">
        <v>45</v>
      </c>
    </row>
    <row r="63" spans="1:29" ht="14.25" customHeight="1">
      <c r="A63" s="33"/>
      <c r="B63" s="33"/>
      <c r="C63" s="33"/>
      <c r="D63" s="53"/>
      <c r="E63" s="53"/>
      <c r="F63" s="53"/>
      <c r="G63" s="53"/>
      <c r="H63" s="33"/>
      <c r="I63" s="43"/>
      <c r="J63" s="33"/>
      <c r="K63" s="33"/>
      <c r="L63" s="54"/>
      <c r="M63" s="55"/>
      <c r="N63" s="55"/>
      <c r="O63" s="55"/>
      <c r="P63" s="56"/>
      <c r="Q63" s="56"/>
      <c r="R63" s="56"/>
      <c r="S63" s="56"/>
      <c r="T63" s="56"/>
      <c r="U63" s="13" t="str">
        <f>CONCATENATE("項番",B62," 計")</f>
        <v>項番16 計</v>
      </c>
      <c r="V63" s="35">
        <f>SUMIF(B:B,B62,V:V)</f>
        <v>0</v>
      </c>
      <c r="W63" s="34">
        <f>COUNTIFS($B:$B,$B62,W:W,"○")</f>
        <v>0</v>
      </c>
      <c r="X63" s="34">
        <f>COUNTIFS($B:$B,$B62,X:X,"○")</f>
        <v>0</v>
      </c>
      <c r="Y63" s="34">
        <f>COUNTIFS($B:$B,$B62,Y:Y,"○")</f>
        <v>0</v>
      </c>
      <c r="Z63" s="39" t="str">
        <f>IF(W63=0,"",IF(COUNTIF(B:B,AB63)=W63,"","この項番で見積単価（税別）が入力されていない品目があります"))</f>
        <v/>
      </c>
      <c r="AA63" s="36">
        <f t="shared" ref="AA63" si="19">IF(Z63="",0,1)</f>
        <v>0</v>
      </c>
      <c r="AB63" s="1">
        <f>B62</f>
        <v>16</v>
      </c>
      <c r="AC63" s="1" t="s">
        <v>45</v>
      </c>
    </row>
    <row r="64" spans="1:29" ht="14.25" customHeight="1">
      <c r="A64" s="7">
        <v>45</v>
      </c>
      <c r="B64" s="7">
        <v>17</v>
      </c>
      <c r="C64" s="7" t="s">
        <v>54</v>
      </c>
      <c r="D64" s="7"/>
      <c r="E64" s="7" t="s">
        <v>171</v>
      </c>
      <c r="F64" s="7"/>
      <c r="G64" s="7"/>
      <c r="H64" s="7" t="s">
        <v>172</v>
      </c>
      <c r="I64" s="7" t="s">
        <v>173</v>
      </c>
      <c r="J64" s="7" t="s">
        <v>174</v>
      </c>
      <c r="K64" s="7" t="s">
        <v>175</v>
      </c>
      <c r="L64" s="50">
        <v>1</v>
      </c>
      <c r="M64" s="51">
        <v>3091</v>
      </c>
      <c r="N64" s="51">
        <v>1</v>
      </c>
      <c r="O64" s="51">
        <v>3091</v>
      </c>
      <c r="P64" s="52"/>
      <c r="Q64" s="52">
        <v>900</v>
      </c>
      <c r="R64" s="52"/>
      <c r="S64" s="52"/>
      <c r="T64" s="52">
        <v>900</v>
      </c>
      <c r="U64" s="32"/>
      <c r="V64" s="8">
        <f t="shared" si="7"/>
        <v>0</v>
      </c>
      <c r="W64" s="12" t="str">
        <f t="shared" si="8"/>
        <v>×</v>
      </c>
      <c r="X64" s="12" t="str">
        <f t="shared" si="9"/>
        <v>×</v>
      </c>
      <c r="Y64" s="12" t="str">
        <f t="shared" si="10"/>
        <v>×</v>
      </c>
      <c r="Z64" s="38" t="str">
        <f t="shared" si="11"/>
        <v/>
      </c>
      <c r="AA64" s="36">
        <f t="shared" si="12"/>
        <v>0</v>
      </c>
      <c r="AB64" s="1">
        <f t="shared" si="13"/>
        <v>17</v>
      </c>
      <c r="AC64" s="1" t="s">
        <v>45</v>
      </c>
    </row>
    <row r="65" spans="1:29" ht="14.25" customHeight="1">
      <c r="A65" s="7">
        <v>46</v>
      </c>
      <c r="B65" s="7">
        <v>17</v>
      </c>
      <c r="C65" s="7" t="s">
        <v>54</v>
      </c>
      <c r="D65" s="7"/>
      <c r="E65" s="7" t="s">
        <v>176</v>
      </c>
      <c r="F65" s="7"/>
      <c r="G65" s="7"/>
      <c r="H65" s="7" t="s">
        <v>177</v>
      </c>
      <c r="I65" s="7" t="s">
        <v>173</v>
      </c>
      <c r="J65" s="7" t="s">
        <v>178</v>
      </c>
      <c r="K65" s="7" t="s">
        <v>179</v>
      </c>
      <c r="L65" s="50">
        <v>1</v>
      </c>
      <c r="M65" s="51">
        <v>10775</v>
      </c>
      <c r="N65" s="51">
        <v>1</v>
      </c>
      <c r="O65" s="51">
        <v>10775</v>
      </c>
      <c r="P65" s="52"/>
      <c r="Q65" s="52">
        <v>600</v>
      </c>
      <c r="R65" s="52"/>
      <c r="S65" s="52"/>
      <c r="T65" s="52">
        <v>600</v>
      </c>
      <c r="U65" s="32"/>
      <c r="V65" s="8">
        <f t="shared" si="7"/>
        <v>0</v>
      </c>
      <c r="W65" s="12" t="str">
        <f t="shared" si="8"/>
        <v>×</v>
      </c>
      <c r="X65" s="12" t="str">
        <f t="shared" si="9"/>
        <v>×</v>
      </c>
      <c r="Y65" s="12" t="str">
        <f t="shared" si="10"/>
        <v>×</v>
      </c>
      <c r="Z65" s="38" t="str">
        <f t="shared" si="11"/>
        <v/>
      </c>
      <c r="AA65" s="36">
        <f t="shared" si="12"/>
        <v>0</v>
      </c>
      <c r="AB65" s="1">
        <f t="shared" si="13"/>
        <v>17</v>
      </c>
      <c r="AC65" s="1" t="s">
        <v>45</v>
      </c>
    </row>
    <row r="66" spans="1:29" ht="14.25" customHeight="1">
      <c r="A66" s="33"/>
      <c r="B66" s="33"/>
      <c r="C66" s="33"/>
      <c r="D66" s="53"/>
      <c r="E66" s="53"/>
      <c r="F66" s="53"/>
      <c r="G66" s="53"/>
      <c r="H66" s="33"/>
      <c r="I66" s="43"/>
      <c r="J66" s="33"/>
      <c r="K66" s="33"/>
      <c r="L66" s="54"/>
      <c r="M66" s="55"/>
      <c r="N66" s="55"/>
      <c r="O66" s="55"/>
      <c r="P66" s="56"/>
      <c r="Q66" s="56"/>
      <c r="R66" s="56"/>
      <c r="S66" s="56"/>
      <c r="T66" s="56"/>
      <c r="U66" s="13" t="str">
        <f>CONCATENATE("項番",B65," 計")</f>
        <v>項番17 計</v>
      </c>
      <c r="V66" s="35">
        <f>SUMIF(B:B,B65,V:V)</f>
        <v>0</v>
      </c>
      <c r="W66" s="34">
        <f>COUNTIFS($B:$B,$B65,W:W,"○")</f>
        <v>0</v>
      </c>
      <c r="X66" s="34">
        <f>COUNTIFS($B:$B,$B65,X:X,"○")</f>
        <v>0</v>
      </c>
      <c r="Y66" s="34">
        <f>COUNTIFS($B:$B,$B65,Y:Y,"○")</f>
        <v>0</v>
      </c>
      <c r="Z66" s="39" t="str">
        <f>IF(W66=0,"",IF(COUNTIF(B:B,AB66)=W66,"","この項番で見積単価（税別）が入力されていない品目があります"))</f>
        <v/>
      </c>
      <c r="AA66" s="36">
        <f t="shared" si="12"/>
        <v>0</v>
      </c>
      <c r="AB66" s="1">
        <f>B65</f>
        <v>17</v>
      </c>
      <c r="AC66" s="1" t="s">
        <v>45</v>
      </c>
    </row>
    <row r="67" spans="1:29" ht="14.25" customHeight="1">
      <c r="A67" s="7">
        <v>47</v>
      </c>
      <c r="B67" s="7">
        <v>18</v>
      </c>
      <c r="C67" s="7" t="s">
        <v>54</v>
      </c>
      <c r="D67" s="7">
        <v>205010</v>
      </c>
      <c r="E67" s="7"/>
      <c r="F67" s="7"/>
      <c r="G67" s="7"/>
      <c r="H67" s="7" t="s">
        <v>180</v>
      </c>
      <c r="I67" s="7" t="s">
        <v>488</v>
      </c>
      <c r="J67" s="7" t="s">
        <v>489</v>
      </c>
      <c r="K67" s="7" t="s">
        <v>490</v>
      </c>
      <c r="L67" s="50">
        <v>10</v>
      </c>
      <c r="M67" s="51">
        <v>2147.6999999999998</v>
      </c>
      <c r="N67" s="51">
        <v>10</v>
      </c>
      <c r="O67" s="51">
        <v>21477</v>
      </c>
      <c r="P67" s="52">
        <v>1</v>
      </c>
      <c r="Q67" s="52"/>
      <c r="R67" s="52"/>
      <c r="S67" s="52"/>
      <c r="T67" s="52">
        <v>1</v>
      </c>
      <c r="U67" s="32"/>
      <c r="V67" s="8">
        <f t="shared" si="7"/>
        <v>0</v>
      </c>
      <c r="W67" s="12" t="str">
        <f t="shared" si="8"/>
        <v>×</v>
      </c>
      <c r="X67" s="12" t="str">
        <f t="shared" si="9"/>
        <v>×</v>
      </c>
      <c r="Y67" s="12" t="str">
        <f t="shared" si="10"/>
        <v>×</v>
      </c>
      <c r="Z67" s="38" t="str">
        <f t="shared" si="11"/>
        <v/>
      </c>
      <c r="AA67" s="36">
        <f t="shared" si="12"/>
        <v>0</v>
      </c>
      <c r="AB67" s="1">
        <f t="shared" si="13"/>
        <v>18</v>
      </c>
      <c r="AC67" s="1" t="s">
        <v>45</v>
      </c>
    </row>
    <row r="68" spans="1:29" ht="14.25" customHeight="1">
      <c r="A68" s="7">
        <v>48</v>
      </c>
      <c r="B68" s="7">
        <v>18</v>
      </c>
      <c r="C68" s="7" t="s">
        <v>54</v>
      </c>
      <c r="D68" s="7">
        <v>205020</v>
      </c>
      <c r="E68" s="7"/>
      <c r="F68" s="7"/>
      <c r="G68" s="7"/>
      <c r="H68" s="7" t="s">
        <v>181</v>
      </c>
      <c r="I68" s="7" t="s">
        <v>488</v>
      </c>
      <c r="J68" s="7" t="s">
        <v>491</v>
      </c>
      <c r="K68" s="7" t="s">
        <v>490</v>
      </c>
      <c r="L68" s="50">
        <v>10</v>
      </c>
      <c r="M68" s="51">
        <v>3139.1</v>
      </c>
      <c r="N68" s="51">
        <v>10</v>
      </c>
      <c r="O68" s="51">
        <v>31391</v>
      </c>
      <c r="P68" s="52">
        <v>4</v>
      </c>
      <c r="Q68" s="52"/>
      <c r="R68" s="52"/>
      <c r="S68" s="52"/>
      <c r="T68" s="52">
        <v>4</v>
      </c>
      <c r="U68" s="32"/>
      <c r="V68" s="8">
        <f t="shared" si="7"/>
        <v>0</v>
      </c>
      <c r="W68" s="12" t="str">
        <f t="shared" si="8"/>
        <v>×</v>
      </c>
      <c r="X68" s="12" t="str">
        <f t="shared" si="9"/>
        <v>×</v>
      </c>
      <c r="Y68" s="12" t="str">
        <f t="shared" si="10"/>
        <v>×</v>
      </c>
      <c r="Z68" s="38" t="str">
        <f t="shared" si="11"/>
        <v/>
      </c>
      <c r="AA68" s="36">
        <f t="shared" si="12"/>
        <v>0</v>
      </c>
      <c r="AB68" s="1">
        <f t="shared" si="13"/>
        <v>18</v>
      </c>
      <c r="AC68" s="1" t="s">
        <v>45</v>
      </c>
    </row>
    <row r="69" spans="1:29" ht="14.25" customHeight="1">
      <c r="A69" s="7">
        <v>49</v>
      </c>
      <c r="B69" s="7">
        <v>18</v>
      </c>
      <c r="C69" s="7" t="s">
        <v>54</v>
      </c>
      <c r="D69" s="7">
        <v>205000</v>
      </c>
      <c r="E69" s="7"/>
      <c r="F69" s="7"/>
      <c r="G69" s="7"/>
      <c r="H69" s="7" t="s">
        <v>182</v>
      </c>
      <c r="I69" s="7" t="s">
        <v>488</v>
      </c>
      <c r="J69" s="7" t="s">
        <v>492</v>
      </c>
      <c r="K69" s="7" t="s">
        <v>490</v>
      </c>
      <c r="L69" s="50">
        <v>10</v>
      </c>
      <c r="M69" s="51">
        <v>586.70000000000005</v>
      </c>
      <c r="N69" s="51">
        <v>10</v>
      </c>
      <c r="O69" s="51">
        <v>5867</v>
      </c>
      <c r="P69" s="52">
        <v>2</v>
      </c>
      <c r="Q69" s="52"/>
      <c r="R69" s="52"/>
      <c r="S69" s="52"/>
      <c r="T69" s="52">
        <v>2</v>
      </c>
      <c r="U69" s="32"/>
      <c r="V69" s="8">
        <f t="shared" si="7"/>
        <v>0</v>
      </c>
      <c r="W69" s="12" t="str">
        <f t="shared" si="8"/>
        <v>×</v>
      </c>
      <c r="X69" s="12" t="str">
        <f t="shared" si="9"/>
        <v>×</v>
      </c>
      <c r="Y69" s="12" t="str">
        <f t="shared" si="10"/>
        <v>×</v>
      </c>
      <c r="Z69" s="38" t="str">
        <f t="shared" si="11"/>
        <v/>
      </c>
      <c r="AA69" s="36">
        <f t="shared" si="12"/>
        <v>0</v>
      </c>
      <c r="AB69" s="1">
        <f t="shared" si="13"/>
        <v>18</v>
      </c>
      <c r="AC69" s="1" t="s">
        <v>45</v>
      </c>
    </row>
    <row r="70" spans="1:29" ht="14.25" customHeight="1">
      <c r="A70" s="33"/>
      <c r="B70" s="33"/>
      <c r="C70" s="33"/>
      <c r="D70" s="53"/>
      <c r="E70" s="53"/>
      <c r="F70" s="53"/>
      <c r="G70" s="53"/>
      <c r="H70" s="33"/>
      <c r="I70" s="43"/>
      <c r="J70" s="33"/>
      <c r="K70" s="33"/>
      <c r="L70" s="54"/>
      <c r="M70" s="55"/>
      <c r="N70" s="55"/>
      <c r="O70" s="55"/>
      <c r="P70" s="56"/>
      <c r="Q70" s="56"/>
      <c r="R70" s="56"/>
      <c r="S70" s="56"/>
      <c r="T70" s="56"/>
      <c r="U70" s="13" t="str">
        <f>CONCATENATE("項番",B69," 計")</f>
        <v>項番18 計</v>
      </c>
      <c r="V70" s="35">
        <f>SUMIF(B:B,B69,V:V)</f>
        <v>0</v>
      </c>
      <c r="W70" s="34">
        <f>COUNTIFS($B:$B,$B69,W:W,"○")</f>
        <v>0</v>
      </c>
      <c r="X70" s="34">
        <f>COUNTIFS($B:$B,$B69,X:X,"○")</f>
        <v>0</v>
      </c>
      <c r="Y70" s="34">
        <f>COUNTIFS($B:$B,$B69,Y:Y,"○")</f>
        <v>0</v>
      </c>
      <c r="Z70" s="39" t="str">
        <f>IF(W70=0,"",IF(COUNTIF(B:B,AB70)=W70,"","この項番で見積単価（税別）が入力されていない品目があります"))</f>
        <v/>
      </c>
      <c r="AA70" s="36">
        <f t="shared" ref="AA70" si="20">IF(Z70="",0,1)</f>
        <v>0</v>
      </c>
      <c r="AB70" s="1">
        <f>B69</f>
        <v>18</v>
      </c>
      <c r="AC70" s="1" t="s">
        <v>45</v>
      </c>
    </row>
    <row r="71" spans="1:29" ht="14.25" customHeight="1">
      <c r="A71" s="7">
        <v>50</v>
      </c>
      <c r="B71" s="7">
        <v>19</v>
      </c>
      <c r="C71" s="7" t="s">
        <v>54</v>
      </c>
      <c r="D71" s="7"/>
      <c r="E71" s="7" t="s">
        <v>183</v>
      </c>
      <c r="F71" s="7"/>
      <c r="G71" s="7"/>
      <c r="H71" s="7" t="s">
        <v>184</v>
      </c>
      <c r="I71" s="7" t="s">
        <v>493</v>
      </c>
      <c r="J71" s="7" t="s">
        <v>185</v>
      </c>
      <c r="K71" s="7" t="s">
        <v>186</v>
      </c>
      <c r="L71" s="50">
        <v>100</v>
      </c>
      <c r="M71" s="51">
        <v>33.299999999999997</v>
      </c>
      <c r="N71" s="51">
        <v>100</v>
      </c>
      <c r="O71" s="51">
        <v>3330</v>
      </c>
      <c r="P71" s="52"/>
      <c r="Q71" s="52">
        <v>3</v>
      </c>
      <c r="R71" s="52"/>
      <c r="S71" s="52"/>
      <c r="T71" s="52">
        <v>3</v>
      </c>
      <c r="U71" s="32"/>
      <c r="V71" s="8">
        <f t="shared" si="7"/>
        <v>0</v>
      </c>
      <c r="W71" s="12" t="str">
        <f t="shared" si="8"/>
        <v>×</v>
      </c>
      <c r="X71" s="12" t="str">
        <f t="shared" si="9"/>
        <v>×</v>
      </c>
      <c r="Y71" s="12" t="str">
        <f t="shared" si="10"/>
        <v>×</v>
      </c>
      <c r="Z71" s="38" t="str">
        <f t="shared" si="11"/>
        <v/>
      </c>
      <c r="AA71" s="36">
        <f t="shared" si="12"/>
        <v>0</v>
      </c>
      <c r="AB71" s="1">
        <f t="shared" si="13"/>
        <v>19</v>
      </c>
      <c r="AC71" s="1" t="s">
        <v>45</v>
      </c>
    </row>
    <row r="72" spans="1:29" ht="14.25" customHeight="1">
      <c r="A72" s="7">
        <v>51</v>
      </c>
      <c r="B72" s="7">
        <v>19</v>
      </c>
      <c r="C72" s="7" t="s">
        <v>54</v>
      </c>
      <c r="D72" s="7"/>
      <c r="E72" s="7" t="s">
        <v>187</v>
      </c>
      <c r="F72" s="7"/>
      <c r="G72" s="7"/>
      <c r="H72" s="7" t="s">
        <v>188</v>
      </c>
      <c r="I72" s="7" t="s">
        <v>493</v>
      </c>
      <c r="J72" s="7" t="s">
        <v>189</v>
      </c>
      <c r="K72" s="7" t="s">
        <v>190</v>
      </c>
      <c r="L72" s="50">
        <v>100</v>
      </c>
      <c r="M72" s="51">
        <v>55.3</v>
      </c>
      <c r="N72" s="51">
        <v>100</v>
      </c>
      <c r="O72" s="51">
        <v>5530</v>
      </c>
      <c r="P72" s="52"/>
      <c r="Q72" s="52">
        <v>3</v>
      </c>
      <c r="R72" s="52"/>
      <c r="S72" s="52"/>
      <c r="T72" s="52">
        <v>3</v>
      </c>
      <c r="U72" s="32"/>
      <c r="V72" s="8">
        <f t="shared" si="7"/>
        <v>0</v>
      </c>
      <c r="W72" s="12" t="str">
        <f t="shared" si="8"/>
        <v>×</v>
      </c>
      <c r="X72" s="12" t="str">
        <f t="shared" si="9"/>
        <v>×</v>
      </c>
      <c r="Y72" s="12" t="str">
        <f t="shared" si="10"/>
        <v>×</v>
      </c>
      <c r="Z72" s="38" t="str">
        <f t="shared" si="11"/>
        <v/>
      </c>
      <c r="AA72" s="36">
        <f t="shared" si="12"/>
        <v>0</v>
      </c>
      <c r="AB72" s="1">
        <f t="shared" si="13"/>
        <v>19</v>
      </c>
      <c r="AC72" s="1" t="s">
        <v>45</v>
      </c>
    </row>
    <row r="73" spans="1:29" ht="14.25" customHeight="1">
      <c r="A73" s="33"/>
      <c r="B73" s="33"/>
      <c r="C73" s="33"/>
      <c r="D73" s="53"/>
      <c r="E73" s="53"/>
      <c r="F73" s="53"/>
      <c r="G73" s="53"/>
      <c r="H73" s="33"/>
      <c r="I73" s="43"/>
      <c r="J73" s="33"/>
      <c r="K73" s="33"/>
      <c r="L73" s="54"/>
      <c r="M73" s="55"/>
      <c r="N73" s="55"/>
      <c r="O73" s="55"/>
      <c r="P73" s="56"/>
      <c r="Q73" s="56"/>
      <c r="R73" s="56"/>
      <c r="S73" s="56"/>
      <c r="T73" s="56"/>
      <c r="U73" s="13" t="str">
        <f>CONCATENATE("項番",B72," 計")</f>
        <v>項番19 計</v>
      </c>
      <c r="V73" s="35">
        <f>SUMIF(B:B,B72,V:V)</f>
        <v>0</v>
      </c>
      <c r="W73" s="34">
        <f>COUNTIFS($B:$B,$B72,W:W,"○")</f>
        <v>0</v>
      </c>
      <c r="X73" s="34">
        <f>COUNTIFS($B:$B,$B72,X:X,"○")</f>
        <v>0</v>
      </c>
      <c r="Y73" s="34">
        <f>COUNTIFS($B:$B,$B72,Y:Y,"○")</f>
        <v>0</v>
      </c>
      <c r="Z73" s="39" t="str">
        <f>IF(W73=0,"",IF(COUNTIF(B:B,AB73)=W73,"","この項番で見積単価（税別）が入力されていない品目があります"))</f>
        <v/>
      </c>
      <c r="AA73" s="36">
        <f t="shared" si="12"/>
        <v>0</v>
      </c>
      <c r="AB73" s="1">
        <f>B72</f>
        <v>19</v>
      </c>
      <c r="AC73" s="1" t="s">
        <v>45</v>
      </c>
    </row>
    <row r="74" spans="1:29" ht="14.25" customHeight="1">
      <c r="A74" s="7">
        <v>52</v>
      </c>
      <c r="B74" s="7">
        <v>20</v>
      </c>
      <c r="C74" s="7" t="s">
        <v>54</v>
      </c>
      <c r="D74" s="7">
        <v>306010</v>
      </c>
      <c r="E74" s="7"/>
      <c r="F74" s="7"/>
      <c r="G74" s="7"/>
      <c r="H74" s="7" t="s">
        <v>191</v>
      </c>
      <c r="I74" s="7" t="s">
        <v>192</v>
      </c>
      <c r="J74" s="7" t="s">
        <v>494</v>
      </c>
      <c r="K74" s="7" t="s">
        <v>193</v>
      </c>
      <c r="L74" s="50">
        <v>2</v>
      </c>
      <c r="M74" s="51">
        <v>5504</v>
      </c>
      <c r="N74" s="51">
        <v>2</v>
      </c>
      <c r="O74" s="51">
        <v>11008</v>
      </c>
      <c r="P74" s="52">
        <v>1</v>
      </c>
      <c r="Q74" s="52"/>
      <c r="R74" s="52"/>
      <c r="S74" s="52"/>
      <c r="T74" s="52">
        <v>1</v>
      </c>
      <c r="U74" s="32"/>
      <c r="V74" s="8">
        <f t="shared" si="7"/>
        <v>0</v>
      </c>
      <c r="W74" s="12" t="str">
        <f t="shared" si="8"/>
        <v>×</v>
      </c>
      <c r="X74" s="12" t="str">
        <f t="shared" si="9"/>
        <v>×</v>
      </c>
      <c r="Y74" s="12" t="str">
        <f t="shared" si="10"/>
        <v>×</v>
      </c>
      <c r="Z74" s="38" t="str">
        <f t="shared" si="11"/>
        <v/>
      </c>
      <c r="AA74" s="36">
        <f t="shared" si="12"/>
        <v>0</v>
      </c>
      <c r="AB74" s="1">
        <f t="shared" si="13"/>
        <v>20</v>
      </c>
      <c r="AC74" s="1" t="s">
        <v>45</v>
      </c>
    </row>
    <row r="75" spans="1:29" ht="14.25" customHeight="1">
      <c r="A75" s="7">
        <v>53</v>
      </c>
      <c r="B75" s="7">
        <v>20</v>
      </c>
      <c r="C75" s="7" t="s">
        <v>54</v>
      </c>
      <c r="D75" s="7">
        <v>306020</v>
      </c>
      <c r="E75" s="7"/>
      <c r="F75" s="7"/>
      <c r="G75" s="7"/>
      <c r="H75" s="7" t="s">
        <v>194</v>
      </c>
      <c r="I75" s="7" t="s">
        <v>192</v>
      </c>
      <c r="J75" s="7" t="s">
        <v>495</v>
      </c>
      <c r="K75" s="7" t="s">
        <v>193</v>
      </c>
      <c r="L75" s="50">
        <v>1</v>
      </c>
      <c r="M75" s="51">
        <v>11008</v>
      </c>
      <c r="N75" s="51">
        <v>1</v>
      </c>
      <c r="O75" s="51">
        <v>11008</v>
      </c>
      <c r="P75" s="52">
        <v>8</v>
      </c>
      <c r="Q75" s="52"/>
      <c r="R75" s="52"/>
      <c r="S75" s="52"/>
      <c r="T75" s="52">
        <v>8</v>
      </c>
      <c r="U75" s="32"/>
      <c r="V75" s="8">
        <f t="shared" si="7"/>
        <v>0</v>
      </c>
      <c r="W75" s="12" t="str">
        <f t="shared" si="8"/>
        <v>×</v>
      </c>
      <c r="X75" s="12" t="str">
        <f t="shared" si="9"/>
        <v>×</v>
      </c>
      <c r="Y75" s="12" t="str">
        <f t="shared" si="10"/>
        <v>×</v>
      </c>
      <c r="Z75" s="38" t="str">
        <f t="shared" si="11"/>
        <v/>
      </c>
      <c r="AA75" s="36">
        <f t="shared" si="12"/>
        <v>0</v>
      </c>
      <c r="AB75" s="1">
        <f t="shared" si="13"/>
        <v>20</v>
      </c>
      <c r="AC75" s="1" t="s">
        <v>45</v>
      </c>
    </row>
    <row r="76" spans="1:29" ht="14.25" customHeight="1">
      <c r="A76" s="33"/>
      <c r="B76" s="33"/>
      <c r="C76" s="33"/>
      <c r="D76" s="53"/>
      <c r="E76" s="53"/>
      <c r="F76" s="53"/>
      <c r="G76" s="53"/>
      <c r="H76" s="33"/>
      <c r="I76" s="43"/>
      <c r="J76" s="33"/>
      <c r="K76" s="33"/>
      <c r="L76" s="54"/>
      <c r="M76" s="55"/>
      <c r="N76" s="55"/>
      <c r="O76" s="55"/>
      <c r="P76" s="56"/>
      <c r="Q76" s="56"/>
      <c r="R76" s="56"/>
      <c r="S76" s="56"/>
      <c r="T76" s="56"/>
      <c r="U76" s="13" t="str">
        <f>CONCATENATE("項番",B75," 計")</f>
        <v>項番20 計</v>
      </c>
      <c r="V76" s="35">
        <f>SUMIF(B:B,B75,V:V)</f>
        <v>0</v>
      </c>
      <c r="W76" s="34">
        <f>COUNTIFS($B:$B,$B75,W:W,"○")</f>
        <v>0</v>
      </c>
      <c r="X76" s="34">
        <f>COUNTIFS($B:$B,$B75,X:X,"○")</f>
        <v>0</v>
      </c>
      <c r="Y76" s="34">
        <f>COUNTIFS($B:$B,$B75,Y:Y,"○")</f>
        <v>0</v>
      </c>
      <c r="Z76" s="39" t="str">
        <f>IF(W76=0,"",IF(COUNTIF(B:B,AB76)=W76,"","この項番で見積単価（税別）が入力されていない品目があります"))</f>
        <v/>
      </c>
      <c r="AA76" s="36">
        <f t="shared" ref="AA76" si="21">IF(Z76="",0,1)</f>
        <v>0</v>
      </c>
      <c r="AB76" s="1">
        <f>B75</f>
        <v>20</v>
      </c>
      <c r="AC76" s="1" t="s">
        <v>45</v>
      </c>
    </row>
    <row r="77" spans="1:29" ht="14.25" customHeight="1">
      <c r="A77" s="7">
        <v>54</v>
      </c>
      <c r="B77" s="7">
        <v>21</v>
      </c>
      <c r="C77" s="7" t="s">
        <v>54</v>
      </c>
      <c r="D77" s="7"/>
      <c r="E77" s="7" t="s">
        <v>196</v>
      </c>
      <c r="F77" s="7"/>
      <c r="G77" s="7"/>
      <c r="H77" s="7" t="s">
        <v>197</v>
      </c>
      <c r="I77" s="7" t="s">
        <v>198</v>
      </c>
      <c r="J77" s="7" t="s">
        <v>496</v>
      </c>
      <c r="K77" s="7" t="s">
        <v>497</v>
      </c>
      <c r="L77" s="50">
        <v>30</v>
      </c>
      <c r="M77" s="51">
        <v>1273.4000000000001</v>
      </c>
      <c r="N77" s="51">
        <v>30</v>
      </c>
      <c r="O77" s="51">
        <v>38202</v>
      </c>
      <c r="P77" s="52"/>
      <c r="Q77" s="52">
        <v>2</v>
      </c>
      <c r="R77" s="52"/>
      <c r="S77" s="52"/>
      <c r="T77" s="52">
        <v>2</v>
      </c>
      <c r="U77" s="32"/>
      <c r="V77" s="8">
        <f t="shared" si="7"/>
        <v>0</v>
      </c>
      <c r="W77" s="12" t="str">
        <f t="shared" si="8"/>
        <v>×</v>
      </c>
      <c r="X77" s="12" t="str">
        <f t="shared" si="9"/>
        <v>×</v>
      </c>
      <c r="Y77" s="12" t="str">
        <f t="shared" si="10"/>
        <v>×</v>
      </c>
      <c r="Z77" s="38" t="str">
        <f t="shared" si="11"/>
        <v/>
      </c>
      <c r="AA77" s="36">
        <f t="shared" si="12"/>
        <v>0</v>
      </c>
      <c r="AB77" s="1">
        <f t="shared" si="13"/>
        <v>21</v>
      </c>
      <c r="AC77" s="1" t="s">
        <v>45</v>
      </c>
    </row>
    <row r="78" spans="1:29" ht="14.25" customHeight="1">
      <c r="A78" s="7">
        <v>55</v>
      </c>
      <c r="B78" s="7">
        <v>21</v>
      </c>
      <c r="C78" s="7" t="s">
        <v>54</v>
      </c>
      <c r="D78" s="7"/>
      <c r="E78" s="7" t="s">
        <v>199</v>
      </c>
      <c r="F78" s="7"/>
      <c r="G78" s="7"/>
      <c r="H78" s="7" t="s">
        <v>200</v>
      </c>
      <c r="I78" s="7" t="s">
        <v>198</v>
      </c>
      <c r="J78" s="7" t="s">
        <v>498</v>
      </c>
      <c r="K78" s="7" t="s">
        <v>497</v>
      </c>
      <c r="L78" s="50">
        <v>30</v>
      </c>
      <c r="M78" s="51">
        <v>3034.4</v>
      </c>
      <c r="N78" s="51">
        <v>30</v>
      </c>
      <c r="O78" s="51">
        <v>91032</v>
      </c>
      <c r="P78" s="52"/>
      <c r="Q78" s="52">
        <v>6</v>
      </c>
      <c r="R78" s="52"/>
      <c r="S78" s="52"/>
      <c r="T78" s="52">
        <v>6</v>
      </c>
      <c r="U78" s="32"/>
      <c r="V78" s="8">
        <f t="shared" si="7"/>
        <v>0</v>
      </c>
      <c r="W78" s="12" t="str">
        <f t="shared" si="8"/>
        <v>×</v>
      </c>
      <c r="X78" s="12" t="str">
        <f t="shared" si="9"/>
        <v>×</v>
      </c>
      <c r="Y78" s="12" t="str">
        <f t="shared" si="10"/>
        <v>×</v>
      </c>
      <c r="Z78" s="38" t="str">
        <f t="shared" si="11"/>
        <v/>
      </c>
      <c r="AA78" s="36">
        <f t="shared" si="12"/>
        <v>0</v>
      </c>
      <c r="AB78" s="1">
        <f t="shared" si="13"/>
        <v>21</v>
      </c>
      <c r="AC78" s="1" t="s">
        <v>45</v>
      </c>
    </row>
    <row r="79" spans="1:29" ht="14.25" customHeight="1">
      <c r="A79" s="33"/>
      <c r="B79" s="33"/>
      <c r="C79" s="33"/>
      <c r="D79" s="53"/>
      <c r="E79" s="53"/>
      <c r="F79" s="53"/>
      <c r="G79" s="53"/>
      <c r="H79" s="33"/>
      <c r="I79" s="43"/>
      <c r="J79" s="33"/>
      <c r="K79" s="33"/>
      <c r="L79" s="54"/>
      <c r="M79" s="55"/>
      <c r="N79" s="55"/>
      <c r="O79" s="55"/>
      <c r="P79" s="56"/>
      <c r="Q79" s="56"/>
      <c r="R79" s="56"/>
      <c r="S79" s="56"/>
      <c r="T79" s="56"/>
      <c r="U79" s="13" t="str">
        <f>CONCATENATE("項番",B78," 計")</f>
        <v>項番21 計</v>
      </c>
      <c r="V79" s="35">
        <f>SUMIF(B:B,B78,V:V)</f>
        <v>0</v>
      </c>
      <c r="W79" s="34">
        <f>COUNTIFS($B:$B,$B78,W:W,"○")</f>
        <v>0</v>
      </c>
      <c r="X79" s="34">
        <f>COUNTIFS($B:$B,$B78,X:X,"○")</f>
        <v>0</v>
      </c>
      <c r="Y79" s="34">
        <f>COUNTIFS($B:$B,$B78,Y:Y,"○")</f>
        <v>0</v>
      </c>
      <c r="Z79" s="39" t="str">
        <f>IF(W79=0,"",IF(COUNTIF(B:B,AB79)=W79,"","この項番で見積単価（税別）が入力されていない品目があります"))</f>
        <v/>
      </c>
      <c r="AA79" s="36">
        <f t="shared" si="12"/>
        <v>0</v>
      </c>
      <c r="AB79" s="1">
        <f>B78</f>
        <v>21</v>
      </c>
      <c r="AC79" s="1" t="s">
        <v>45</v>
      </c>
    </row>
    <row r="80" spans="1:29" ht="14.25" customHeight="1">
      <c r="A80" s="7">
        <v>56</v>
      </c>
      <c r="B80" s="7">
        <v>22</v>
      </c>
      <c r="C80" s="7" t="s">
        <v>499</v>
      </c>
      <c r="D80" s="7"/>
      <c r="E80" s="7"/>
      <c r="F80" s="7"/>
      <c r="G80" s="7" t="s">
        <v>472</v>
      </c>
      <c r="H80" s="7" t="s">
        <v>201</v>
      </c>
      <c r="I80" s="7" t="s">
        <v>477</v>
      </c>
      <c r="J80" s="7" t="s">
        <v>202</v>
      </c>
      <c r="K80" s="7" t="s">
        <v>203</v>
      </c>
      <c r="L80" s="50">
        <v>30</v>
      </c>
      <c r="M80" s="51">
        <v>661.1</v>
      </c>
      <c r="N80" s="51">
        <v>30</v>
      </c>
      <c r="O80" s="51">
        <v>19833</v>
      </c>
      <c r="P80" s="52"/>
      <c r="Q80" s="52"/>
      <c r="R80" s="52"/>
      <c r="S80" s="52">
        <v>12</v>
      </c>
      <c r="T80" s="52">
        <v>12</v>
      </c>
      <c r="U80" s="32"/>
      <c r="V80" s="8">
        <f t="shared" si="7"/>
        <v>0</v>
      </c>
      <c r="W80" s="12" t="str">
        <f t="shared" si="8"/>
        <v>×</v>
      </c>
      <c r="X80" s="12" t="str">
        <f t="shared" si="9"/>
        <v>×</v>
      </c>
      <c r="Y80" s="12" t="str">
        <f t="shared" si="10"/>
        <v>×</v>
      </c>
      <c r="Z80" s="38" t="str">
        <f t="shared" si="11"/>
        <v/>
      </c>
      <c r="AA80" s="36">
        <f t="shared" si="12"/>
        <v>0</v>
      </c>
      <c r="AB80" s="1">
        <f t="shared" si="13"/>
        <v>22</v>
      </c>
      <c r="AC80" s="1" t="s">
        <v>45</v>
      </c>
    </row>
    <row r="81" spans="1:29" ht="14.25" customHeight="1">
      <c r="A81" s="7">
        <v>57</v>
      </c>
      <c r="B81" s="7">
        <v>22</v>
      </c>
      <c r="C81" s="7" t="s">
        <v>499</v>
      </c>
      <c r="D81" s="7"/>
      <c r="E81" s="7"/>
      <c r="F81" s="7"/>
      <c r="G81" s="7" t="s">
        <v>472</v>
      </c>
      <c r="H81" s="7" t="s">
        <v>204</v>
      </c>
      <c r="I81" s="7" t="s">
        <v>477</v>
      </c>
      <c r="J81" s="7" t="s">
        <v>205</v>
      </c>
      <c r="K81" s="7" t="s">
        <v>203</v>
      </c>
      <c r="L81" s="50">
        <v>30</v>
      </c>
      <c r="M81" s="51">
        <v>733.3</v>
      </c>
      <c r="N81" s="51">
        <v>30</v>
      </c>
      <c r="O81" s="51">
        <v>21999</v>
      </c>
      <c r="P81" s="52"/>
      <c r="Q81" s="52"/>
      <c r="R81" s="52"/>
      <c r="S81" s="52">
        <v>12</v>
      </c>
      <c r="T81" s="52">
        <v>12</v>
      </c>
      <c r="U81" s="32"/>
      <c r="V81" s="8">
        <f t="shared" si="7"/>
        <v>0</v>
      </c>
      <c r="W81" s="12" t="str">
        <f t="shared" si="8"/>
        <v>×</v>
      </c>
      <c r="X81" s="12" t="str">
        <f t="shared" si="9"/>
        <v>×</v>
      </c>
      <c r="Y81" s="12" t="str">
        <f t="shared" si="10"/>
        <v>×</v>
      </c>
      <c r="Z81" s="38" t="str">
        <f t="shared" si="11"/>
        <v/>
      </c>
      <c r="AA81" s="36">
        <f t="shared" si="12"/>
        <v>0</v>
      </c>
      <c r="AB81" s="1">
        <f t="shared" si="13"/>
        <v>22</v>
      </c>
      <c r="AC81" s="1" t="s">
        <v>45</v>
      </c>
    </row>
    <row r="82" spans="1:29" ht="14.25" customHeight="1">
      <c r="A82" s="7">
        <v>58</v>
      </c>
      <c r="B82" s="7">
        <v>22</v>
      </c>
      <c r="C82" s="7" t="s">
        <v>499</v>
      </c>
      <c r="D82" s="7">
        <v>335720</v>
      </c>
      <c r="E82" s="7"/>
      <c r="F82" s="7"/>
      <c r="G82" s="7"/>
      <c r="H82" s="7" t="s">
        <v>206</v>
      </c>
      <c r="I82" s="7" t="s">
        <v>477</v>
      </c>
      <c r="J82" s="7" t="s">
        <v>500</v>
      </c>
      <c r="K82" s="7" t="s">
        <v>122</v>
      </c>
      <c r="L82" s="50">
        <v>10</v>
      </c>
      <c r="M82" s="51">
        <v>361</v>
      </c>
      <c r="N82" s="51">
        <v>10</v>
      </c>
      <c r="O82" s="51">
        <v>3610</v>
      </c>
      <c r="P82" s="52">
        <v>1</v>
      </c>
      <c r="Q82" s="52"/>
      <c r="R82" s="52"/>
      <c r="S82" s="52"/>
      <c r="T82" s="52">
        <v>1</v>
      </c>
      <c r="U82" s="32"/>
      <c r="V82" s="8">
        <f t="shared" si="7"/>
        <v>0</v>
      </c>
      <c r="W82" s="12" t="str">
        <f t="shared" si="8"/>
        <v>×</v>
      </c>
      <c r="X82" s="12" t="str">
        <f t="shared" si="9"/>
        <v>×</v>
      </c>
      <c r="Y82" s="12" t="str">
        <f t="shared" si="10"/>
        <v>×</v>
      </c>
      <c r="Z82" s="38" t="str">
        <f t="shared" si="11"/>
        <v/>
      </c>
      <c r="AA82" s="36">
        <f t="shared" si="12"/>
        <v>0</v>
      </c>
      <c r="AB82" s="1">
        <f t="shared" si="13"/>
        <v>22</v>
      </c>
      <c r="AC82" s="1" t="s">
        <v>45</v>
      </c>
    </row>
    <row r="83" spans="1:29" ht="14.25" customHeight="1">
      <c r="A83" s="33"/>
      <c r="B83" s="33"/>
      <c r="C83" s="33"/>
      <c r="D83" s="53"/>
      <c r="E83" s="53"/>
      <c r="F83" s="53"/>
      <c r="G83" s="53"/>
      <c r="H83" s="33"/>
      <c r="I83" s="43"/>
      <c r="J83" s="33"/>
      <c r="K83" s="33"/>
      <c r="L83" s="54"/>
      <c r="M83" s="55"/>
      <c r="N83" s="55"/>
      <c r="O83" s="55"/>
      <c r="P83" s="56"/>
      <c r="Q83" s="56"/>
      <c r="R83" s="56"/>
      <c r="S83" s="56"/>
      <c r="T83" s="56"/>
      <c r="U83" s="13" t="str">
        <f>CONCATENATE("項番",B82," 計")</f>
        <v>項番22 計</v>
      </c>
      <c r="V83" s="35">
        <f>SUMIF(B:B,B82,V:V)</f>
        <v>0</v>
      </c>
      <c r="W83" s="34">
        <f>COUNTIFS($B:$B,$B82,W:W,"○")</f>
        <v>0</v>
      </c>
      <c r="X83" s="34">
        <f>COUNTIFS($B:$B,$B82,X:X,"○")</f>
        <v>0</v>
      </c>
      <c r="Y83" s="34">
        <f>COUNTIFS($B:$B,$B82,Y:Y,"○")</f>
        <v>0</v>
      </c>
      <c r="Z83" s="39" t="str">
        <f>IF(W83=0,"",IF(COUNTIF(B:B,AB83)=W83,"","この項番で見積単価（税別）が入力されていない品目があります"))</f>
        <v/>
      </c>
      <c r="AA83" s="36">
        <f t="shared" ref="AA83" si="22">IF(Z83="",0,1)</f>
        <v>0</v>
      </c>
      <c r="AB83" s="1">
        <f>B82</f>
        <v>22</v>
      </c>
      <c r="AC83" s="1" t="s">
        <v>45</v>
      </c>
    </row>
    <row r="84" spans="1:29" ht="14.25" customHeight="1">
      <c r="A84" s="7">
        <v>59</v>
      </c>
      <c r="B84" s="7">
        <v>23</v>
      </c>
      <c r="C84" s="7" t="s">
        <v>501</v>
      </c>
      <c r="D84" s="7"/>
      <c r="E84" s="7" t="s">
        <v>207</v>
      </c>
      <c r="F84" s="7">
        <v>380530</v>
      </c>
      <c r="G84" s="7"/>
      <c r="H84" s="7" t="s">
        <v>208</v>
      </c>
      <c r="I84" s="7" t="s">
        <v>58</v>
      </c>
      <c r="J84" s="7" t="s">
        <v>209</v>
      </c>
      <c r="K84" s="7" t="s">
        <v>210</v>
      </c>
      <c r="L84" s="50">
        <v>5</v>
      </c>
      <c r="M84" s="51">
        <v>3920</v>
      </c>
      <c r="N84" s="51">
        <v>5</v>
      </c>
      <c r="O84" s="51">
        <v>19600</v>
      </c>
      <c r="P84" s="52"/>
      <c r="Q84" s="52">
        <v>24</v>
      </c>
      <c r="R84" s="52">
        <v>1</v>
      </c>
      <c r="S84" s="52"/>
      <c r="T84" s="52">
        <v>25</v>
      </c>
      <c r="U84" s="32"/>
      <c r="V84" s="8">
        <f t="shared" si="7"/>
        <v>0</v>
      </c>
      <c r="W84" s="12" t="str">
        <f t="shared" si="8"/>
        <v>×</v>
      </c>
      <c r="X84" s="12" t="str">
        <f t="shared" si="9"/>
        <v>×</v>
      </c>
      <c r="Y84" s="12" t="str">
        <f t="shared" si="10"/>
        <v>×</v>
      </c>
      <c r="Z84" s="38" t="str">
        <f t="shared" si="11"/>
        <v/>
      </c>
      <c r="AA84" s="36">
        <f t="shared" si="12"/>
        <v>0</v>
      </c>
      <c r="AB84" s="1">
        <f t="shared" si="13"/>
        <v>23</v>
      </c>
      <c r="AC84" s="1" t="s">
        <v>45</v>
      </c>
    </row>
    <row r="85" spans="1:29" ht="14.25" customHeight="1">
      <c r="A85" s="7">
        <v>60</v>
      </c>
      <c r="B85" s="7">
        <v>24</v>
      </c>
      <c r="C85" s="7" t="s">
        <v>501</v>
      </c>
      <c r="D85" s="7">
        <v>253970</v>
      </c>
      <c r="E85" s="7"/>
      <c r="F85" s="7"/>
      <c r="G85" s="7"/>
      <c r="H85" s="7" t="s">
        <v>211</v>
      </c>
      <c r="I85" s="7" t="s">
        <v>502</v>
      </c>
      <c r="J85" s="7" t="s">
        <v>503</v>
      </c>
      <c r="K85" s="7" t="s">
        <v>212</v>
      </c>
      <c r="L85" s="50">
        <v>50</v>
      </c>
      <c r="M85" s="51">
        <v>7.8</v>
      </c>
      <c r="N85" s="51">
        <v>50</v>
      </c>
      <c r="O85" s="51">
        <v>390</v>
      </c>
      <c r="P85" s="52">
        <v>2</v>
      </c>
      <c r="Q85" s="52"/>
      <c r="R85" s="52"/>
      <c r="S85" s="52"/>
      <c r="T85" s="52">
        <v>2</v>
      </c>
      <c r="U85" s="32"/>
      <c r="V85" s="8">
        <f t="shared" si="7"/>
        <v>0</v>
      </c>
      <c r="W85" s="12" t="str">
        <f t="shared" si="8"/>
        <v>×</v>
      </c>
      <c r="X85" s="12" t="str">
        <f t="shared" si="9"/>
        <v>×</v>
      </c>
      <c r="Y85" s="12" t="str">
        <f t="shared" si="10"/>
        <v>×</v>
      </c>
      <c r="Z85" s="38" t="str">
        <f t="shared" si="11"/>
        <v/>
      </c>
      <c r="AA85" s="36">
        <f t="shared" si="12"/>
        <v>0</v>
      </c>
      <c r="AB85" s="1">
        <f t="shared" si="13"/>
        <v>24</v>
      </c>
      <c r="AC85" s="1" t="s">
        <v>45</v>
      </c>
    </row>
    <row r="86" spans="1:29" ht="14.25" customHeight="1">
      <c r="A86" s="7">
        <v>61</v>
      </c>
      <c r="B86" s="7">
        <v>25</v>
      </c>
      <c r="C86" s="7" t="s">
        <v>501</v>
      </c>
      <c r="D86" s="7">
        <v>261570</v>
      </c>
      <c r="E86" s="7"/>
      <c r="F86" s="7"/>
      <c r="G86" s="7"/>
      <c r="H86" s="7" t="s">
        <v>213</v>
      </c>
      <c r="I86" s="7" t="s">
        <v>502</v>
      </c>
      <c r="J86" s="7" t="s">
        <v>214</v>
      </c>
      <c r="K86" s="7" t="s">
        <v>215</v>
      </c>
      <c r="L86" s="50">
        <v>50</v>
      </c>
      <c r="M86" s="51">
        <v>37.4</v>
      </c>
      <c r="N86" s="51">
        <v>50</v>
      </c>
      <c r="O86" s="51">
        <v>1870</v>
      </c>
      <c r="P86" s="52">
        <v>2</v>
      </c>
      <c r="Q86" s="52"/>
      <c r="R86" s="52"/>
      <c r="S86" s="52"/>
      <c r="T86" s="52">
        <v>2</v>
      </c>
      <c r="U86" s="32"/>
      <c r="V86" s="8">
        <f t="shared" si="7"/>
        <v>0</v>
      </c>
      <c r="W86" s="12" t="str">
        <f t="shared" si="8"/>
        <v>×</v>
      </c>
      <c r="X86" s="12" t="str">
        <f t="shared" si="9"/>
        <v>×</v>
      </c>
      <c r="Y86" s="12" t="str">
        <f t="shared" si="10"/>
        <v>×</v>
      </c>
      <c r="Z86" s="38" t="str">
        <f t="shared" si="11"/>
        <v/>
      </c>
      <c r="AA86" s="36">
        <f t="shared" si="12"/>
        <v>0</v>
      </c>
      <c r="AB86" s="1">
        <f t="shared" si="13"/>
        <v>25</v>
      </c>
      <c r="AC86" s="1" t="s">
        <v>45</v>
      </c>
    </row>
    <row r="87" spans="1:29" ht="14.25" customHeight="1">
      <c r="A87" s="7">
        <v>62</v>
      </c>
      <c r="B87" s="7">
        <v>26</v>
      </c>
      <c r="C87" s="7" t="s">
        <v>501</v>
      </c>
      <c r="D87" s="7"/>
      <c r="E87" s="7" t="s">
        <v>216</v>
      </c>
      <c r="F87" s="7"/>
      <c r="G87" s="7"/>
      <c r="H87" s="7" t="s">
        <v>217</v>
      </c>
      <c r="I87" s="7" t="s">
        <v>557</v>
      </c>
      <c r="J87" s="7" t="s">
        <v>218</v>
      </c>
      <c r="K87" s="7" t="s">
        <v>219</v>
      </c>
      <c r="L87" s="50">
        <v>500</v>
      </c>
      <c r="M87" s="51">
        <v>7.3</v>
      </c>
      <c r="N87" s="51">
        <v>500</v>
      </c>
      <c r="O87" s="51">
        <v>3650</v>
      </c>
      <c r="P87" s="52"/>
      <c r="Q87" s="52">
        <v>3</v>
      </c>
      <c r="R87" s="52"/>
      <c r="S87" s="52"/>
      <c r="T87" s="52">
        <v>3</v>
      </c>
      <c r="U87" s="32"/>
      <c r="V87" s="8">
        <f t="shared" si="7"/>
        <v>0</v>
      </c>
      <c r="W87" s="12" t="str">
        <f t="shared" si="8"/>
        <v>×</v>
      </c>
      <c r="X87" s="12" t="str">
        <f t="shared" si="9"/>
        <v>×</v>
      </c>
      <c r="Y87" s="12" t="str">
        <f t="shared" si="10"/>
        <v>×</v>
      </c>
      <c r="Z87" s="38" t="str">
        <f t="shared" si="11"/>
        <v/>
      </c>
      <c r="AA87" s="36">
        <f t="shared" si="12"/>
        <v>0</v>
      </c>
      <c r="AB87" s="1">
        <f t="shared" si="13"/>
        <v>26</v>
      </c>
      <c r="AC87" s="1" t="s">
        <v>45</v>
      </c>
    </row>
    <row r="88" spans="1:29" ht="14.25" customHeight="1">
      <c r="A88" s="7">
        <v>63</v>
      </c>
      <c r="B88" s="7">
        <v>27</v>
      </c>
      <c r="C88" s="7" t="s">
        <v>501</v>
      </c>
      <c r="D88" s="7"/>
      <c r="E88" s="7"/>
      <c r="F88" s="7"/>
      <c r="G88" s="7">
        <v>216610</v>
      </c>
      <c r="H88" s="7" t="s">
        <v>220</v>
      </c>
      <c r="I88" s="7" t="s">
        <v>221</v>
      </c>
      <c r="J88" s="7" t="s">
        <v>504</v>
      </c>
      <c r="K88" s="7" t="s">
        <v>222</v>
      </c>
      <c r="L88" s="50">
        <v>100</v>
      </c>
      <c r="M88" s="51">
        <v>85.2</v>
      </c>
      <c r="N88" s="51">
        <v>100</v>
      </c>
      <c r="O88" s="51">
        <v>8520</v>
      </c>
      <c r="P88" s="52"/>
      <c r="Q88" s="52"/>
      <c r="R88" s="52"/>
      <c r="S88" s="52">
        <v>180</v>
      </c>
      <c r="T88" s="52">
        <v>180</v>
      </c>
      <c r="U88" s="32"/>
      <c r="V88" s="8">
        <f t="shared" si="7"/>
        <v>0</v>
      </c>
      <c r="W88" s="12" t="str">
        <f t="shared" si="8"/>
        <v>×</v>
      </c>
      <c r="X88" s="12" t="str">
        <f t="shared" si="9"/>
        <v>×</v>
      </c>
      <c r="Y88" s="12" t="str">
        <f t="shared" si="10"/>
        <v>×</v>
      </c>
      <c r="Z88" s="38" t="str">
        <f t="shared" si="11"/>
        <v/>
      </c>
      <c r="AA88" s="36">
        <f t="shared" si="12"/>
        <v>0</v>
      </c>
      <c r="AB88" s="1">
        <f t="shared" si="13"/>
        <v>27</v>
      </c>
      <c r="AC88" s="1" t="s">
        <v>45</v>
      </c>
    </row>
    <row r="89" spans="1:29" ht="14.25" customHeight="1">
      <c r="A89" s="7">
        <v>64</v>
      </c>
      <c r="B89" s="7">
        <v>28</v>
      </c>
      <c r="C89" s="7" t="s">
        <v>501</v>
      </c>
      <c r="D89" s="7"/>
      <c r="E89" s="7"/>
      <c r="F89" s="7"/>
      <c r="G89" s="7">
        <v>217480</v>
      </c>
      <c r="H89" s="7" t="s">
        <v>223</v>
      </c>
      <c r="I89" s="7" t="s">
        <v>505</v>
      </c>
      <c r="J89" s="7" t="s">
        <v>506</v>
      </c>
      <c r="K89" s="7" t="s">
        <v>224</v>
      </c>
      <c r="L89" s="50">
        <v>20</v>
      </c>
      <c r="M89" s="51">
        <v>429.5</v>
      </c>
      <c r="N89" s="51">
        <v>20</v>
      </c>
      <c r="O89" s="51">
        <v>8590</v>
      </c>
      <c r="P89" s="52"/>
      <c r="Q89" s="52"/>
      <c r="R89" s="52"/>
      <c r="S89" s="52">
        <v>12</v>
      </c>
      <c r="T89" s="52">
        <v>12</v>
      </c>
      <c r="U89" s="32"/>
      <c r="V89" s="8">
        <f t="shared" si="7"/>
        <v>0</v>
      </c>
      <c r="W89" s="12" t="str">
        <f t="shared" si="8"/>
        <v>×</v>
      </c>
      <c r="X89" s="12" t="str">
        <f t="shared" si="9"/>
        <v>×</v>
      </c>
      <c r="Y89" s="12" t="str">
        <f t="shared" si="10"/>
        <v>×</v>
      </c>
      <c r="Z89" s="38" t="str">
        <f t="shared" si="11"/>
        <v/>
      </c>
      <c r="AA89" s="36">
        <f t="shared" si="12"/>
        <v>0</v>
      </c>
      <c r="AB89" s="1">
        <f t="shared" si="13"/>
        <v>28</v>
      </c>
      <c r="AC89" s="1" t="s">
        <v>45</v>
      </c>
    </row>
    <row r="90" spans="1:29" ht="14.25" customHeight="1">
      <c r="A90" s="7">
        <v>65</v>
      </c>
      <c r="B90" s="7">
        <v>29</v>
      </c>
      <c r="C90" s="7" t="s">
        <v>501</v>
      </c>
      <c r="D90" s="7">
        <v>331530</v>
      </c>
      <c r="E90" s="7"/>
      <c r="F90" s="7"/>
      <c r="G90" s="7"/>
      <c r="H90" s="7" t="s">
        <v>225</v>
      </c>
      <c r="I90" s="7" t="s">
        <v>505</v>
      </c>
      <c r="J90" s="7" t="s">
        <v>507</v>
      </c>
      <c r="K90" s="7" t="s">
        <v>226</v>
      </c>
      <c r="L90" s="50">
        <v>10</v>
      </c>
      <c r="M90" s="51">
        <v>351</v>
      </c>
      <c r="N90" s="51">
        <v>10</v>
      </c>
      <c r="O90" s="51">
        <v>3510</v>
      </c>
      <c r="P90" s="52">
        <v>12</v>
      </c>
      <c r="Q90" s="52"/>
      <c r="R90" s="52"/>
      <c r="S90" s="52"/>
      <c r="T90" s="52">
        <v>12</v>
      </c>
      <c r="U90" s="32"/>
      <c r="V90" s="8">
        <f t="shared" si="7"/>
        <v>0</v>
      </c>
      <c r="W90" s="12" t="str">
        <f t="shared" si="8"/>
        <v>×</v>
      </c>
      <c r="X90" s="12" t="str">
        <f t="shared" si="9"/>
        <v>×</v>
      </c>
      <c r="Y90" s="12" t="str">
        <f t="shared" si="10"/>
        <v>×</v>
      </c>
      <c r="Z90" s="38" t="str">
        <f t="shared" si="11"/>
        <v/>
      </c>
      <c r="AA90" s="36">
        <f t="shared" si="12"/>
        <v>0</v>
      </c>
      <c r="AB90" s="1">
        <f t="shared" si="13"/>
        <v>29</v>
      </c>
      <c r="AC90" s="1" t="s">
        <v>45</v>
      </c>
    </row>
    <row r="91" spans="1:29" ht="14.25" customHeight="1">
      <c r="A91" s="7">
        <v>66</v>
      </c>
      <c r="B91" s="7">
        <v>30</v>
      </c>
      <c r="C91" s="7" t="s">
        <v>501</v>
      </c>
      <c r="D91" s="7"/>
      <c r="E91" s="7"/>
      <c r="F91" s="7">
        <v>261950</v>
      </c>
      <c r="G91" s="7"/>
      <c r="H91" s="7" t="s">
        <v>227</v>
      </c>
      <c r="I91" s="7" t="s">
        <v>505</v>
      </c>
      <c r="J91" s="7" t="s">
        <v>228</v>
      </c>
      <c r="K91" s="7" t="s">
        <v>229</v>
      </c>
      <c r="L91" s="50">
        <v>25</v>
      </c>
      <c r="M91" s="51">
        <v>589</v>
      </c>
      <c r="N91" s="51">
        <v>25</v>
      </c>
      <c r="O91" s="51">
        <v>14725</v>
      </c>
      <c r="P91" s="52"/>
      <c r="Q91" s="52"/>
      <c r="R91" s="52">
        <v>1</v>
      </c>
      <c r="S91" s="52"/>
      <c r="T91" s="52">
        <v>1</v>
      </c>
      <c r="U91" s="32"/>
      <c r="V91" s="8">
        <f t="shared" si="7"/>
        <v>0</v>
      </c>
      <c r="W91" s="12" t="str">
        <f t="shared" si="8"/>
        <v>×</v>
      </c>
      <c r="X91" s="12" t="str">
        <f t="shared" si="9"/>
        <v>×</v>
      </c>
      <c r="Y91" s="12" t="str">
        <f t="shared" si="10"/>
        <v>×</v>
      </c>
      <c r="Z91" s="38" t="str">
        <f t="shared" si="11"/>
        <v/>
      </c>
      <c r="AA91" s="36">
        <f t="shared" si="12"/>
        <v>0</v>
      </c>
      <c r="AB91" s="1">
        <f t="shared" si="13"/>
        <v>30</v>
      </c>
      <c r="AC91" s="1" t="s">
        <v>45</v>
      </c>
    </row>
    <row r="92" spans="1:29" ht="14.25" customHeight="1">
      <c r="A92" s="7">
        <v>67</v>
      </c>
      <c r="B92" s="7">
        <v>31</v>
      </c>
      <c r="C92" s="7" t="s">
        <v>501</v>
      </c>
      <c r="D92" s="7"/>
      <c r="E92" s="7"/>
      <c r="F92" s="7">
        <v>238390</v>
      </c>
      <c r="G92" s="7"/>
      <c r="H92" s="7" t="s">
        <v>230</v>
      </c>
      <c r="I92" s="7" t="s">
        <v>505</v>
      </c>
      <c r="J92" s="7" t="s">
        <v>231</v>
      </c>
      <c r="K92" s="7" t="s">
        <v>119</v>
      </c>
      <c r="L92" s="50">
        <v>100</v>
      </c>
      <c r="M92" s="51">
        <v>10.1</v>
      </c>
      <c r="N92" s="51">
        <v>100</v>
      </c>
      <c r="O92" s="51">
        <v>1010</v>
      </c>
      <c r="P92" s="52"/>
      <c r="Q92" s="52"/>
      <c r="R92" s="52">
        <v>20</v>
      </c>
      <c r="S92" s="52"/>
      <c r="T92" s="52">
        <v>20</v>
      </c>
      <c r="U92" s="32"/>
      <c r="V92" s="8">
        <f t="shared" si="7"/>
        <v>0</v>
      </c>
      <c r="W92" s="12" t="str">
        <f t="shared" si="8"/>
        <v>×</v>
      </c>
      <c r="X92" s="12" t="str">
        <f t="shared" si="9"/>
        <v>×</v>
      </c>
      <c r="Y92" s="12" t="str">
        <f t="shared" si="10"/>
        <v>×</v>
      </c>
      <c r="Z92" s="38" t="str">
        <f t="shared" si="11"/>
        <v/>
      </c>
      <c r="AA92" s="36">
        <f t="shared" si="12"/>
        <v>0</v>
      </c>
      <c r="AB92" s="1">
        <f t="shared" si="13"/>
        <v>31</v>
      </c>
      <c r="AC92" s="1" t="s">
        <v>45</v>
      </c>
    </row>
    <row r="93" spans="1:29" ht="14.25" customHeight="1">
      <c r="A93" s="7">
        <v>68</v>
      </c>
      <c r="B93" s="7">
        <v>32</v>
      </c>
      <c r="C93" s="7" t="s">
        <v>501</v>
      </c>
      <c r="D93" s="7"/>
      <c r="E93" s="7"/>
      <c r="F93" s="7">
        <v>300090</v>
      </c>
      <c r="G93" s="7"/>
      <c r="H93" s="7" t="s">
        <v>232</v>
      </c>
      <c r="I93" s="7" t="s">
        <v>508</v>
      </c>
      <c r="J93" s="7" t="s">
        <v>233</v>
      </c>
      <c r="K93" s="7" t="s">
        <v>80</v>
      </c>
      <c r="L93" s="50">
        <v>1</v>
      </c>
      <c r="M93" s="51">
        <v>172931</v>
      </c>
      <c r="N93" s="51">
        <v>1</v>
      </c>
      <c r="O93" s="51">
        <v>172931</v>
      </c>
      <c r="P93" s="52"/>
      <c r="Q93" s="52"/>
      <c r="R93" s="52">
        <v>100</v>
      </c>
      <c r="S93" s="52"/>
      <c r="T93" s="52">
        <v>100</v>
      </c>
      <c r="U93" s="32"/>
      <c r="V93" s="8">
        <f t="shared" si="7"/>
        <v>0</v>
      </c>
      <c r="W93" s="12" t="str">
        <f t="shared" si="8"/>
        <v>×</v>
      </c>
      <c r="X93" s="12" t="str">
        <f t="shared" si="9"/>
        <v>×</v>
      </c>
      <c r="Y93" s="12" t="str">
        <f t="shared" si="10"/>
        <v>×</v>
      </c>
      <c r="Z93" s="38" t="str">
        <f t="shared" si="11"/>
        <v/>
      </c>
      <c r="AA93" s="36">
        <f t="shared" si="12"/>
        <v>0</v>
      </c>
      <c r="AB93" s="1">
        <f t="shared" si="13"/>
        <v>32</v>
      </c>
      <c r="AC93" s="1" t="s">
        <v>45</v>
      </c>
    </row>
    <row r="94" spans="1:29" ht="14.25" customHeight="1">
      <c r="A94" s="7">
        <v>69</v>
      </c>
      <c r="B94" s="7">
        <v>33</v>
      </c>
      <c r="C94" s="7" t="s">
        <v>501</v>
      </c>
      <c r="D94" s="7"/>
      <c r="E94" s="7" t="s">
        <v>234</v>
      </c>
      <c r="F94" s="7"/>
      <c r="G94" s="7"/>
      <c r="H94" s="7" t="s">
        <v>235</v>
      </c>
      <c r="I94" s="7" t="s">
        <v>509</v>
      </c>
      <c r="J94" s="7" t="s">
        <v>236</v>
      </c>
      <c r="K94" s="7" t="s">
        <v>119</v>
      </c>
      <c r="L94" s="50">
        <v>100</v>
      </c>
      <c r="M94" s="51">
        <v>23.4</v>
      </c>
      <c r="N94" s="51">
        <v>100</v>
      </c>
      <c r="O94" s="51">
        <v>2340</v>
      </c>
      <c r="P94" s="52"/>
      <c r="Q94" s="52">
        <v>1</v>
      </c>
      <c r="R94" s="52"/>
      <c r="S94" s="52"/>
      <c r="T94" s="52">
        <v>1</v>
      </c>
      <c r="U94" s="32"/>
      <c r="V94" s="8">
        <f t="shared" si="7"/>
        <v>0</v>
      </c>
      <c r="W94" s="12" t="str">
        <f t="shared" si="8"/>
        <v>×</v>
      </c>
      <c r="X94" s="12" t="str">
        <f t="shared" si="9"/>
        <v>×</v>
      </c>
      <c r="Y94" s="12" t="str">
        <f t="shared" si="10"/>
        <v>×</v>
      </c>
      <c r="Z94" s="38" t="str">
        <f t="shared" si="11"/>
        <v/>
      </c>
      <c r="AA94" s="36">
        <f t="shared" si="12"/>
        <v>0</v>
      </c>
      <c r="AB94" s="1">
        <f t="shared" si="13"/>
        <v>33</v>
      </c>
      <c r="AC94" s="1" t="s">
        <v>45</v>
      </c>
    </row>
    <row r="95" spans="1:29" ht="14.25" customHeight="1">
      <c r="A95" s="7">
        <v>70</v>
      </c>
      <c r="B95" s="7">
        <v>34</v>
      </c>
      <c r="C95" s="7" t="s">
        <v>501</v>
      </c>
      <c r="D95" s="7"/>
      <c r="E95" s="7"/>
      <c r="F95" s="7">
        <v>323970</v>
      </c>
      <c r="G95" s="7"/>
      <c r="H95" s="7" t="s">
        <v>237</v>
      </c>
      <c r="I95" s="7" t="s">
        <v>510</v>
      </c>
      <c r="J95" s="7" t="s">
        <v>238</v>
      </c>
      <c r="K95" s="7" t="s">
        <v>239</v>
      </c>
      <c r="L95" s="50">
        <v>10</v>
      </c>
      <c r="M95" s="51">
        <v>80</v>
      </c>
      <c r="N95" s="51">
        <v>10</v>
      </c>
      <c r="O95" s="51">
        <v>800</v>
      </c>
      <c r="P95" s="52"/>
      <c r="Q95" s="52"/>
      <c r="R95" s="52">
        <v>1</v>
      </c>
      <c r="S95" s="52"/>
      <c r="T95" s="52">
        <v>1</v>
      </c>
      <c r="U95" s="32"/>
      <c r="V95" s="8">
        <f t="shared" si="7"/>
        <v>0</v>
      </c>
      <c r="W95" s="12" t="str">
        <f t="shared" si="8"/>
        <v>×</v>
      </c>
      <c r="X95" s="12" t="str">
        <f t="shared" si="9"/>
        <v>×</v>
      </c>
      <c r="Y95" s="12" t="str">
        <f t="shared" si="10"/>
        <v>×</v>
      </c>
      <c r="Z95" s="38" t="str">
        <f t="shared" si="11"/>
        <v/>
      </c>
      <c r="AA95" s="36">
        <f t="shared" si="12"/>
        <v>0</v>
      </c>
      <c r="AB95" s="1">
        <f t="shared" si="13"/>
        <v>34</v>
      </c>
      <c r="AC95" s="1" t="s">
        <v>45</v>
      </c>
    </row>
    <row r="96" spans="1:29" ht="14.25" customHeight="1">
      <c r="A96" s="7">
        <v>71</v>
      </c>
      <c r="B96" s="7">
        <v>35</v>
      </c>
      <c r="C96" s="7" t="s">
        <v>501</v>
      </c>
      <c r="D96" s="7"/>
      <c r="E96" s="7" t="s">
        <v>240</v>
      </c>
      <c r="F96" s="7"/>
      <c r="G96" s="7"/>
      <c r="H96" s="7" t="s">
        <v>241</v>
      </c>
      <c r="I96" s="7" t="s">
        <v>510</v>
      </c>
      <c r="J96" s="7" t="s">
        <v>242</v>
      </c>
      <c r="K96" s="7" t="s">
        <v>243</v>
      </c>
      <c r="L96" s="50">
        <v>100</v>
      </c>
      <c r="M96" s="51">
        <v>187.5</v>
      </c>
      <c r="N96" s="51">
        <v>100</v>
      </c>
      <c r="O96" s="51">
        <v>18750</v>
      </c>
      <c r="P96" s="52"/>
      <c r="Q96" s="52">
        <v>18</v>
      </c>
      <c r="R96" s="52"/>
      <c r="S96" s="52"/>
      <c r="T96" s="52">
        <v>18</v>
      </c>
      <c r="U96" s="32"/>
      <c r="V96" s="8">
        <f t="shared" si="7"/>
        <v>0</v>
      </c>
      <c r="W96" s="12" t="str">
        <f t="shared" si="8"/>
        <v>×</v>
      </c>
      <c r="X96" s="12" t="str">
        <f t="shared" si="9"/>
        <v>×</v>
      </c>
      <c r="Y96" s="12" t="str">
        <f t="shared" si="10"/>
        <v>×</v>
      </c>
      <c r="Z96" s="38" t="str">
        <f t="shared" si="11"/>
        <v/>
      </c>
      <c r="AA96" s="36">
        <f t="shared" si="12"/>
        <v>0</v>
      </c>
      <c r="AB96" s="1">
        <f t="shared" si="13"/>
        <v>35</v>
      </c>
      <c r="AC96" s="1" t="s">
        <v>45</v>
      </c>
    </row>
    <row r="97" spans="1:29" ht="14.25" customHeight="1">
      <c r="A97" s="7">
        <v>72</v>
      </c>
      <c r="B97" s="7">
        <v>36</v>
      </c>
      <c r="C97" s="7" t="s">
        <v>501</v>
      </c>
      <c r="D97" s="7"/>
      <c r="E97" s="7"/>
      <c r="F97" s="7">
        <v>204520</v>
      </c>
      <c r="G97" s="7"/>
      <c r="H97" s="7" t="s">
        <v>244</v>
      </c>
      <c r="I97" s="7" t="s">
        <v>511</v>
      </c>
      <c r="J97" s="7" t="s">
        <v>245</v>
      </c>
      <c r="K97" s="7" t="s">
        <v>246</v>
      </c>
      <c r="L97" s="50">
        <v>500</v>
      </c>
      <c r="M97" s="51">
        <v>6.5</v>
      </c>
      <c r="N97" s="51">
        <v>500</v>
      </c>
      <c r="O97" s="51">
        <v>3250</v>
      </c>
      <c r="P97" s="52"/>
      <c r="Q97" s="52"/>
      <c r="R97" s="52">
        <v>2</v>
      </c>
      <c r="S97" s="52"/>
      <c r="T97" s="52">
        <v>2</v>
      </c>
      <c r="U97" s="32"/>
      <c r="V97" s="8">
        <f t="shared" si="7"/>
        <v>0</v>
      </c>
      <c r="W97" s="12" t="str">
        <f t="shared" si="8"/>
        <v>×</v>
      </c>
      <c r="X97" s="12" t="str">
        <f t="shared" si="9"/>
        <v>×</v>
      </c>
      <c r="Y97" s="12" t="str">
        <f t="shared" si="10"/>
        <v>×</v>
      </c>
      <c r="Z97" s="38" t="str">
        <f t="shared" si="11"/>
        <v/>
      </c>
      <c r="AA97" s="36">
        <f t="shared" si="12"/>
        <v>0</v>
      </c>
      <c r="AB97" s="1">
        <f t="shared" si="13"/>
        <v>36</v>
      </c>
      <c r="AC97" s="1" t="s">
        <v>45</v>
      </c>
    </row>
    <row r="98" spans="1:29" ht="14.25" customHeight="1">
      <c r="A98" s="7">
        <v>73</v>
      </c>
      <c r="B98" s="7">
        <v>37</v>
      </c>
      <c r="C98" s="7" t="s">
        <v>501</v>
      </c>
      <c r="D98" s="7"/>
      <c r="E98" s="7"/>
      <c r="F98" s="7">
        <v>205310</v>
      </c>
      <c r="G98" s="7"/>
      <c r="H98" s="7" t="s">
        <v>247</v>
      </c>
      <c r="I98" s="7" t="s">
        <v>511</v>
      </c>
      <c r="J98" s="7" t="s">
        <v>564</v>
      </c>
      <c r="K98" s="7" t="s">
        <v>119</v>
      </c>
      <c r="L98" s="50">
        <v>100</v>
      </c>
      <c r="M98" s="51">
        <v>10.1</v>
      </c>
      <c r="N98" s="51">
        <v>100</v>
      </c>
      <c r="O98" s="51">
        <v>1010</v>
      </c>
      <c r="P98" s="52"/>
      <c r="Q98" s="52"/>
      <c r="R98" s="52">
        <v>16</v>
      </c>
      <c r="S98" s="52"/>
      <c r="T98" s="52">
        <v>16</v>
      </c>
      <c r="U98" s="32"/>
      <c r="V98" s="8">
        <f t="shared" si="7"/>
        <v>0</v>
      </c>
      <c r="W98" s="12" t="str">
        <f t="shared" si="8"/>
        <v>×</v>
      </c>
      <c r="X98" s="12" t="str">
        <f t="shared" si="9"/>
        <v>×</v>
      </c>
      <c r="Y98" s="12" t="str">
        <f t="shared" si="10"/>
        <v>×</v>
      </c>
      <c r="Z98" s="38" t="str">
        <f t="shared" si="11"/>
        <v/>
      </c>
      <c r="AA98" s="36">
        <f t="shared" si="12"/>
        <v>0</v>
      </c>
      <c r="AB98" s="1">
        <f t="shared" si="13"/>
        <v>37</v>
      </c>
      <c r="AC98" s="1" t="s">
        <v>45</v>
      </c>
    </row>
    <row r="99" spans="1:29" ht="14.25" customHeight="1">
      <c r="A99" s="7">
        <v>74</v>
      </c>
      <c r="B99" s="7">
        <v>38</v>
      </c>
      <c r="C99" s="7" t="s">
        <v>501</v>
      </c>
      <c r="D99" s="7">
        <v>206140</v>
      </c>
      <c r="E99" s="7"/>
      <c r="F99" s="7"/>
      <c r="G99" s="7"/>
      <c r="H99" s="7" t="s">
        <v>248</v>
      </c>
      <c r="I99" s="7" t="s">
        <v>71</v>
      </c>
      <c r="J99" s="7" t="s">
        <v>512</v>
      </c>
      <c r="K99" s="7" t="s">
        <v>482</v>
      </c>
      <c r="L99" s="50">
        <v>100</v>
      </c>
      <c r="M99" s="51">
        <v>12.8</v>
      </c>
      <c r="N99" s="51">
        <v>100</v>
      </c>
      <c r="O99" s="51">
        <v>1280</v>
      </c>
      <c r="P99" s="52">
        <v>7</v>
      </c>
      <c r="Q99" s="52"/>
      <c r="R99" s="52"/>
      <c r="S99" s="52"/>
      <c r="T99" s="52">
        <v>7</v>
      </c>
      <c r="U99" s="32"/>
      <c r="V99" s="8">
        <f t="shared" si="7"/>
        <v>0</v>
      </c>
      <c r="W99" s="12" t="str">
        <f t="shared" si="8"/>
        <v>×</v>
      </c>
      <c r="X99" s="12" t="str">
        <f t="shared" si="9"/>
        <v>×</v>
      </c>
      <c r="Y99" s="12" t="str">
        <f t="shared" si="10"/>
        <v>×</v>
      </c>
      <c r="Z99" s="38" t="str">
        <f t="shared" si="11"/>
        <v/>
      </c>
      <c r="AA99" s="36">
        <f t="shared" si="12"/>
        <v>0</v>
      </c>
      <c r="AB99" s="1">
        <f t="shared" si="13"/>
        <v>38</v>
      </c>
      <c r="AC99" s="1" t="s">
        <v>45</v>
      </c>
    </row>
    <row r="100" spans="1:29" ht="14.25" customHeight="1">
      <c r="A100" s="7">
        <v>75</v>
      </c>
      <c r="B100" s="7">
        <v>39</v>
      </c>
      <c r="C100" s="7" t="s">
        <v>501</v>
      </c>
      <c r="D100" s="7"/>
      <c r="E100" s="7"/>
      <c r="F100" s="7">
        <v>218290</v>
      </c>
      <c r="G100" s="7"/>
      <c r="H100" s="7" t="s">
        <v>249</v>
      </c>
      <c r="I100" s="7" t="s">
        <v>71</v>
      </c>
      <c r="J100" s="7" t="s">
        <v>250</v>
      </c>
      <c r="K100" s="7" t="s">
        <v>251</v>
      </c>
      <c r="L100" s="50">
        <v>100</v>
      </c>
      <c r="M100" s="51">
        <v>8.6</v>
      </c>
      <c r="N100" s="51">
        <v>100</v>
      </c>
      <c r="O100" s="51">
        <v>860</v>
      </c>
      <c r="P100" s="52"/>
      <c r="Q100" s="52"/>
      <c r="R100" s="52">
        <v>10</v>
      </c>
      <c r="S100" s="52"/>
      <c r="T100" s="52">
        <v>10</v>
      </c>
      <c r="U100" s="32"/>
      <c r="V100" s="8">
        <f t="shared" si="7"/>
        <v>0</v>
      </c>
      <c r="W100" s="12" t="str">
        <f t="shared" si="8"/>
        <v>×</v>
      </c>
      <c r="X100" s="12" t="str">
        <f t="shared" si="9"/>
        <v>×</v>
      </c>
      <c r="Y100" s="12" t="str">
        <f t="shared" si="10"/>
        <v>×</v>
      </c>
      <c r="Z100" s="38" t="str">
        <f t="shared" si="11"/>
        <v/>
      </c>
      <c r="AA100" s="36">
        <f t="shared" si="12"/>
        <v>0</v>
      </c>
      <c r="AB100" s="1">
        <f t="shared" si="13"/>
        <v>39</v>
      </c>
      <c r="AC100" s="1" t="s">
        <v>45</v>
      </c>
    </row>
    <row r="101" spans="1:29" ht="14.25" customHeight="1">
      <c r="A101" s="7">
        <v>76</v>
      </c>
      <c r="B101" s="7">
        <v>40</v>
      </c>
      <c r="C101" s="7" t="s">
        <v>501</v>
      </c>
      <c r="D101" s="7"/>
      <c r="E101" s="7"/>
      <c r="F101" s="7">
        <v>260130</v>
      </c>
      <c r="G101" s="7"/>
      <c r="H101" s="7" t="s">
        <v>252</v>
      </c>
      <c r="I101" s="7" t="s">
        <v>71</v>
      </c>
      <c r="J101" s="7" t="s">
        <v>253</v>
      </c>
      <c r="K101" s="7" t="s">
        <v>254</v>
      </c>
      <c r="L101" s="50">
        <v>5</v>
      </c>
      <c r="M101" s="51">
        <v>316.8</v>
      </c>
      <c r="N101" s="51">
        <v>5</v>
      </c>
      <c r="O101" s="51">
        <v>1584</v>
      </c>
      <c r="P101" s="52"/>
      <c r="Q101" s="52"/>
      <c r="R101" s="52">
        <v>6</v>
      </c>
      <c r="S101" s="52"/>
      <c r="T101" s="52">
        <v>6</v>
      </c>
      <c r="U101" s="32"/>
      <c r="V101" s="8">
        <f t="shared" si="7"/>
        <v>0</v>
      </c>
      <c r="W101" s="12" t="str">
        <f t="shared" si="8"/>
        <v>×</v>
      </c>
      <c r="X101" s="12" t="str">
        <f t="shared" si="9"/>
        <v>×</v>
      </c>
      <c r="Y101" s="12" t="str">
        <f t="shared" si="10"/>
        <v>×</v>
      </c>
      <c r="Z101" s="38" t="str">
        <f t="shared" si="11"/>
        <v/>
      </c>
      <c r="AA101" s="36">
        <f t="shared" si="12"/>
        <v>0</v>
      </c>
      <c r="AB101" s="1">
        <f t="shared" si="13"/>
        <v>40</v>
      </c>
      <c r="AC101" s="1" t="s">
        <v>45</v>
      </c>
    </row>
    <row r="102" spans="1:29" ht="14.25" customHeight="1">
      <c r="A102" s="7">
        <v>77</v>
      </c>
      <c r="B102" s="7">
        <v>41</v>
      </c>
      <c r="C102" s="7" t="s">
        <v>501</v>
      </c>
      <c r="D102" s="7"/>
      <c r="E102" s="7" t="s">
        <v>255</v>
      </c>
      <c r="F102" s="7"/>
      <c r="G102" s="7"/>
      <c r="H102" s="7" t="s">
        <v>256</v>
      </c>
      <c r="I102" s="7" t="s">
        <v>71</v>
      </c>
      <c r="J102" s="7" t="s">
        <v>257</v>
      </c>
      <c r="K102" s="7" t="s">
        <v>258</v>
      </c>
      <c r="L102" s="50">
        <v>5</v>
      </c>
      <c r="M102" s="51">
        <v>503.5</v>
      </c>
      <c r="N102" s="51">
        <v>5</v>
      </c>
      <c r="O102" s="51">
        <v>2517.5</v>
      </c>
      <c r="P102" s="52"/>
      <c r="Q102" s="52">
        <v>6</v>
      </c>
      <c r="R102" s="52"/>
      <c r="S102" s="52"/>
      <c r="T102" s="52">
        <v>6</v>
      </c>
      <c r="U102" s="32"/>
      <c r="V102" s="8">
        <f t="shared" ref="V102:V165" si="23">T102*U102</f>
        <v>0</v>
      </c>
      <c r="W102" s="12" t="str">
        <f t="shared" ref="W102:W165" si="24">IF(U102="","×","○")</f>
        <v>×</v>
      </c>
      <c r="X102" s="12" t="str">
        <f t="shared" ref="X102:X165" si="25">IF(U102&gt;=1,"○","×")</f>
        <v>×</v>
      </c>
      <c r="Y102" s="12" t="str">
        <f t="shared" ref="Y102:Y165" si="26">IF(ISNUMBER(U102),IF(INT(U102)=U102,"○","×"),"×")</f>
        <v>×</v>
      </c>
      <c r="Z102" s="38" t="str">
        <f t="shared" ref="Z102:Z165" si="27">IF(W102="○",IF(OR(X102="×",Y102="×"),"←見積単価（税別）欄には、1以上の整数を入力してください",""),"")</f>
        <v/>
      </c>
      <c r="AA102" s="36">
        <f t="shared" ref="AA102:AA165" si="28">IF(Z102="",0,1)</f>
        <v>0</v>
      </c>
      <c r="AB102" s="1">
        <f t="shared" ref="AB102:AB165" si="29">B102</f>
        <v>41</v>
      </c>
      <c r="AC102" s="1" t="s">
        <v>45</v>
      </c>
    </row>
    <row r="103" spans="1:29" ht="14.25" customHeight="1">
      <c r="A103" s="7">
        <v>78</v>
      </c>
      <c r="B103" s="7">
        <v>42</v>
      </c>
      <c r="C103" s="7" t="s">
        <v>501</v>
      </c>
      <c r="D103" s="7"/>
      <c r="E103" s="7" t="s">
        <v>259</v>
      </c>
      <c r="F103" s="7"/>
      <c r="G103" s="7"/>
      <c r="H103" s="7" t="s">
        <v>260</v>
      </c>
      <c r="I103" s="7" t="s">
        <v>71</v>
      </c>
      <c r="J103" s="7" t="s">
        <v>261</v>
      </c>
      <c r="K103" s="7" t="s">
        <v>262</v>
      </c>
      <c r="L103" s="50">
        <v>10</v>
      </c>
      <c r="M103" s="51">
        <v>28.1</v>
      </c>
      <c r="N103" s="51">
        <v>50</v>
      </c>
      <c r="O103" s="51">
        <v>1405</v>
      </c>
      <c r="P103" s="52"/>
      <c r="Q103" s="52">
        <v>6</v>
      </c>
      <c r="R103" s="52"/>
      <c r="S103" s="52"/>
      <c r="T103" s="52">
        <v>6</v>
      </c>
      <c r="U103" s="32"/>
      <c r="V103" s="8">
        <f t="shared" si="23"/>
        <v>0</v>
      </c>
      <c r="W103" s="12" t="str">
        <f t="shared" si="24"/>
        <v>×</v>
      </c>
      <c r="X103" s="12" t="str">
        <f t="shared" si="25"/>
        <v>×</v>
      </c>
      <c r="Y103" s="12" t="str">
        <f t="shared" si="26"/>
        <v>×</v>
      </c>
      <c r="Z103" s="38" t="str">
        <f t="shared" si="27"/>
        <v/>
      </c>
      <c r="AA103" s="36">
        <f t="shared" si="28"/>
        <v>0</v>
      </c>
      <c r="AB103" s="1">
        <f t="shared" si="29"/>
        <v>42</v>
      </c>
      <c r="AC103" s="1" t="s">
        <v>45</v>
      </c>
    </row>
    <row r="104" spans="1:29" ht="14.25" customHeight="1">
      <c r="A104" s="7">
        <v>79</v>
      </c>
      <c r="B104" s="7">
        <v>43</v>
      </c>
      <c r="C104" s="7" t="s">
        <v>501</v>
      </c>
      <c r="D104" s="7"/>
      <c r="E104" s="7"/>
      <c r="F104" s="7">
        <v>346520</v>
      </c>
      <c r="G104" s="7"/>
      <c r="H104" s="7" t="s">
        <v>263</v>
      </c>
      <c r="I104" s="7" t="s">
        <v>264</v>
      </c>
      <c r="J104" s="7" t="s">
        <v>265</v>
      </c>
      <c r="K104" s="7" t="s">
        <v>80</v>
      </c>
      <c r="L104" s="50">
        <v>1</v>
      </c>
      <c r="M104" s="51">
        <v>69777</v>
      </c>
      <c r="N104" s="51">
        <v>1</v>
      </c>
      <c r="O104" s="51">
        <v>69777</v>
      </c>
      <c r="P104" s="52"/>
      <c r="Q104" s="52"/>
      <c r="R104" s="52">
        <v>5</v>
      </c>
      <c r="S104" s="52"/>
      <c r="T104" s="52">
        <v>5</v>
      </c>
      <c r="U104" s="32"/>
      <c r="V104" s="8">
        <f t="shared" si="23"/>
        <v>0</v>
      </c>
      <c r="W104" s="12" t="str">
        <f t="shared" si="24"/>
        <v>×</v>
      </c>
      <c r="X104" s="12" t="str">
        <f t="shared" si="25"/>
        <v>×</v>
      </c>
      <c r="Y104" s="12" t="str">
        <f t="shared" si="26"/>
        <v>×</v>
      </c>
      <c r="Z104" s="38" t="str">
        <f t="shared" si="27"/>
        <v/>
      </c>
      <c r="AA104" s="36">
        <f t="shared" si="28"/>
        <v>0</v>
      </c>
      <c r="AB104" s="1">
        <f t="shared" si="29"/>
        <v>43</v>
      </c>
      <c r="AC104" s="1" t="s">
        <v>45</v>
      </c>
    </row>
    <row r="105" spans="1:29" ht="14.25" customHeight="1">
      <c r="A105" s="7">
        <v>80</v>
      </c>
      <c r="B105" s="7">
        <v>44</v>
      </c>
      <c r="C105" s="7" t="s">
        <v>501</v>
      </c>
      <c r="D105" s="7"/>
      <c r="E105" s="7"/>
      <c r="F105" s="7">
        <v>930070</v>
      </c>
      <c r="G105" s="7"/>
      <c r="H105" s="7" t="s">
        <v>266</v>
      </c>
      <c r="I105" s="7" t="s">
        <v>79</v>
      </c>
      <c r="J105" s="7" t="s">
        <v>267</v>
      </c>
      <c r="K105" s="7" t="s">
        <v>80</v>
      </c>
      <c r="L105" s="50">
        <v>1</v>
      </c>
      <c r="M105" s="51">
        <v>4941</v>
      </c>
      <c r="N105" s="51">
        <v>1</v>
      </c>
      <c r="O105" s="51">
        <v>4941</v>
      </c>
      <c r="P105" s="52"/>
      <c r="Q105" s="52"/>
      <c r="R105" s="52">
        <v>120</v>
      </c>
      <c r="S105" s="52"/>
      <c r="T105" s="52">
        <v>120</v>
      </c>
      <c r="U105" s="32"/>
      <c r="V105" s="8">
        <f t="shared" si="23"/>
        <v>0</v>
      </c>
      <c r="W105" s="12" t="str">
        <f t="shared" si="24"/>
        <v>×</v>
      </c>
      <c r="X105" s="12" t="str">
        <f t="shared" si="25"/>
        <v>×</v>
      </c>
      <c r="Y105" s="12" t="str">
        <f t="shared" si="26"/>
        <v>×</v>
      </c>
      <c r="Z105" s="38" t="str">
        <f t="shared" si="27"/>
        <v/>
      </c>
      <c r="AA105" s="36">
        <f t="shared" si="28"/>
        <v>0</v>
      </c>
      <c r="AB105" s="1">
        <f t="shared" si="29"/>
        <v>44</v>
      </c>
      <c r="AC105" s="1" t="s">
        <v>45</v>
      </c>
    </row>
    <row r="106" spans="1:29" ht="14.25" customHeight="1">
      <c r="A106" s="7">
        <v>81</v>
      </c>
      <c r="B106" s="7">
        <v>45</v>
      </c>
      <c r="C106" s="7" t="s">
        <v>501</v>
      </c>
      <c r="D106" s="7"/>
      <c r="E106" s="7"/>
      <c r="F106" s="7">
        <v>307580</v>
      </c>
      <c r="G106" s="7"/>
      <c r="H106" s="7" t="s">
        <v>268</v>
      </c>
      <c r="I106" s="7" t="s">
        <v>79</v>
      </c>
      <c r="J106" s="7" t="s">
        <v>513</v>
      </c>
      <c r="K106" s="7" t="s">
        <v>80</v>
      </c>
      <c r="L106" s="50">
        <v>1</v>
      </c>
      <c r="M106" s="51">
        <v>515532</v>
      </c>
      <c r="N106" s="51">
        <v>1</v>
      </c>
      <c r="O106" s="51">
        <v>515532</v>
      </c>
      <c r="P106" s="52"/>
      <c r="Q106" s="52"/>
      <c r="R106" s="52">
        <v>31</v>
      </c>
      <c r="S106" s="52"/>
      <c r="T106" s="52">
        <v>31</v>
      </c>
      <c r="U106" s="32"/>
      <c r="V106" s="8">
        <f t="shared" si="23"/>
        <v>0</v>
      </c>
      <c r="W106" s="12" t="str">
        <f t="shared" si="24"/>
        <v>×</v>
      </c>
      <c r="X106" s="12" t="str">
        <f t="shared" si="25"/>
        <v>×</v>
      </c>
      <c r="Y106" s="12" t="str">
        <f t="shared" si="26"/>
        <v>×</v>
      </c>
      <c r="Z106" s="38" t="str">
        <f t="shared" si="27"/>
        <v/>
      </c>
      <c r="AA106" s="36">
        <f t="shared" si="28"/>
        <v>0</v>
      </c>
      <c r="AB106" s="1">
        <f t="shared" si="29"/>
        <v>45</v>
      </c>
      <c r="AC106" s="1" t="s">
        <v>45</v>
      </c>
    </row>
    <row r="107" spans="1:29" ht="14.25" customHeight="1">
      <c r="A107" s="7">
        <v>82</v>
      </c>
      <c r="B107" s="7">
        <v>46</v>
      </c>
      <c r="C107" s="7" t="s">
        <v>501</v>
      </c>
      <c r="D107" s="7"/>
      <c r="E107" s="7" t="s">
        <v>269</v>
      </c>
      <c r="F107" s="7"/>
      <c r="G107" s="7"/>
      <c r="H107" s="7" t="s">
        <v>270</v>
      </c>
      <c r="I107" s="7" t="s">
        <v>79</v>
      </c>
      <c r="J107" s="7" t="s">
        <v>271</v>
      </c>
      <c r="K107" s="7" t="s">
        <v>119</v>
      </c>
      <c r="L107" s="50">
        <v>100</v>
      </c>
      <c r="M107" s="51">
        <v>5.9</v>
      </c>
      <c r="N107" s="51">
        <v>100</v>
      </c>
      <c r="O107" s="51">
        <v>590</v>
      </c>
      <c r="P107" s="52"/>
      <c r="Q107" s="52">
        <v>6</v>
      </c>
      <c r="R107" s="52"/>
      <c r="S107" s="52"/>
      <c r="T107" s="52">
        <v>6</v>
      </c>
      <c r="U107" s="32"/>
      <c r="V107" s="8">
        <f t="shared" si="23"/>
        <v>0</v>
      </c>
      <c r="W107" s="12" t="str">
        <f t="shared" si="24"/>
        <v>×</v>
      </c>
      <c r="X107" s="12" t="str">
        <f t="shared" si="25"/>
        <v>×</v>
      </c>
      <c r="Y107" s="12" t="str">
        <f t="shared" si="26"/>
        <v>×</v>
      </c>
      <c r="Z107" s="38" t="str">
        <f t="shared" si="27"/>
        <v/>
      </c>
      <c r="AA107" s="36">
        <f t="shared" si="28"/>
        <v>0</v>
      </c>
      <c r="AB107" s="1">
        <f t="shared" si="29"/>
        <v>46</v>
      </c>
      <c r="AC107" s="1" t="s">
        <v>45</v>
      </c>
    </row>
    <row r="108" spans="1:29" ht="14.25" customHeight="1">
      <c r="A108" s="7">
        <v>83</v>
      </c>
      <c r="B108" s="7">
        <v>47</v>
      </c>
      <c r="C108" s="7" t="s">
        <v>501</v>
      </c>
      <c r="D108" s="7"/>
      <c r="E108" s="7" t="s">
        <v>272</v>
      </c>
      <c r="F108" s="7"/>
      <c r="G108" s="7"/>
      <c r="H108" s="7" t="s">
        <v>273</v>
      </c>
      <c r="I108" s="7" t="s">
        <v>79</v>
      </c>
      <c r="J108" s="7" t="s">
        <v>274</v>
      </c>
      <c r="K108" s="7" t="s">
        <v>80</v>
      </c>
      <c r="L108" s="50">
        <v>1</v>
      </c>
      <c r="M108" s="51">
        <v>90907</v>
      </c>
      <c r="N108" s="51">
        <v>1</v>
      </c>
      <c r="O108" s="51">
        <v>90907</v>
      </c>
      <c r="P108" s="52"/>
      <c r="Q108" s="52">
        <v>1</v>
      </c>
      <c r="R108" s="52"/>
      <c r="S108" s="52"/>
      <c r="T108" s="52">
        <v>1</v>
      </c>
      <c r="U108" s="32"/>
      <c r="V108" s="8">
        <f t="shared" si="23"/>
        <v>0</v>
      </c>
      <c r="W108" s="12" t="str">
        <f t="shared" si="24"/>
        <v>×</v>
      </c>
      <c r="X108" s="12" t="str">
        <f t="shared" si="25"/>
        <v>×</v>
      </c>
      <c r="Y108" s="12" t="str">
        <f t="shared" si="26"/>
        <v>×</v>
      </c>
      <c r="Z108" s="38" t="str">
        <f t="shared" si="27"/>
        <v/>
      </c>
      <c r="AA108" s="36">
        <f t="shared" si="28"/>
        <v>0</v>
      </c>
      <c r="AB108" s="1">
        <f t="shared" si="29"/>
        <v>47</v>
      </c>
      <c r="AC108" s="1" t="s">
        <v>45</v>
      </c>
    </row>
    <row r="109" spans="1:29" ht="14.25" customHeight="1">
      <c r="A109" s="7">
        <v>84</v>
      </c>
      <c r="B109" s="7">
        <v>48</v>
      </c>
      <c r="C109" s="7" t="s">
        <v>501</v>
      </c>
      <c r="D109" s="7">
        <v>202580</v>
      </c>
      <c r="E109" s="7"/>
      <c r="F109" s="7"/>
      <c r="G109" s="7"/>
      <c r="H109" s="7" t="s">
        <v>275</v>
      </c>
      <c r="I109" s="7" t="s">
        <v>471</v>
      </c>
      <c r="J109" s="7" t="s">
        <v>514</v>
      </c>
      <c r="K109" s="7" t="s">
        <v>482</v>
      </c>
      <c r="L109" s="50">
        <v>100</v>
      </c>
      <c r="M109" s="51">
        <v>14.5</v>
      </c>
      <c r="N109" s="51">
        <v>100</v>
      </c>
      <c r="O109" s="51">
        <v>1450</v>
      </c>
      <c r="P109" s="52">
        <v>1</v>
      </c>
      <c r="Q109" s="52"/>
      <c r="R109" s="52"/>
      <c r="S109" s="52"/>
      <c r="T109" s="52">
        <v>1</v>
      </c>
      <c r="U109" s="32"/>
      <c r="V109" s="8">
        <f t="shared" si="23"/>
        <v>0</v>
      </c>
      <c r="W109" s="12" t="str">
        <f t="shared" si="24"/>
        <v>×</v>
      </c>
      <c r="X109" s="12" t="str">
        <f t="shared" si="25"/>
        <v>×</v>
      </c>
      <c r="Y109" s="12" t="str">
        <f t="shared" si="26"/>
        <v>×</v>
      </c>
      <c r="Z109" s="38" t="str">
        <f t="shared" si="27"/>
        <v/>
      </c>
      <c r="AA109" s="36">
        <f t="shared" si="28"/>
        <v>0</v>
      </c>
      <c r="AB109" s="1">
        <f t="shared" si="29"/>
        <v>48</v>
      </c>
      <c r="AC109" s="1" t="s">
        <v>45</v>
      </c>
    </row>
    <row r="110" spans="1:29" ht="14.25" customHeight="1">
      <c r="A110" s="7">
        <v>85</v>
      </c>
      <c r="B110" s="7">
        <v>49</v>
      </c>
      <c r="C110" s="7" t="s">
        <v>501</v>
      </c>
      <c r="D110" s="7">
        <v>202590</v>
      </c>
      <c r="E110" s="7" t="s">
        <v>276</v>
      </c>
      <c r="F110" s="7"/>
      <c r="G110" s="7"/>
      <c r="H110" s="7" t="s">
        <v>277</v>
      </c>
      <c r="I110" s="7" t="s">
        <v>471</v>
      </c>
      <c r="J110" s="7" t="s">
        <v>278</v>
      </c>
      <c r="K110" s="7" t="s">
        <v>145</v>
      </c>
      <c r="L110" s="50">
        <v>100</v>
      </c>
      <c r="M110" s="51">
        <v>37</v>
      </c>
      <c r="N110" s="51">
        <v>100</v>
      </c>
      <c r="O110" s="51">
        <v>3700</v>
      </c>
      <c r="P110" s="52">
        <v>50</v>
      </c>
      <c r="Q110" s="52">
        <v>12</v>
      </c>
      <c r="R110" s="52"/>
      <c r="S110" s="52"/>
      <c r="T110" s="52">
        <v>62</v>
      </c>
      <c r="U110" s="32"/>
      <c r="V110" s="8">
        <f t="shared" si="23"/>
        <v>0</v>
      </c>
      <c r="W110" s="12" t="str">
        <f t="shared" si="24"/>
        <v>×</v>
      </c>
      <c r="X110" s="12" t="str">
        <f t="shared" si="25"/>
        <v>×</v>
      </c>
      <c r="Y110" s="12" t="str">
        <f t="shared" si="26"/>
        <v>×</v>
      </c>
      <c r="Z110" s="38" t="str">
        <f t="shared" si="27"/>
        <v/>
      </c>
      <c r="AA110" s="36">
        <f t="shared" si="28"/>
        <v>0</v>
      </c>
      <c r="AB110" s="1">
        <f t="shared" si="29"/>
        <v>49</v>
      </c>
      <c r="AC110" s="1" t="s">
        <v>45</v>
      </c>
    </row>
    <row r="111" spans="1:29" ht="14.25" customHeight="1">
      <c r="A111" s="7">
        <v>86</v>
      </c>
      <c r="B111" s="7">
        <v>50</v>
      </c>
      <c r="C111" s="7" t="s">
        <v>501</v>
      </c>
      <c r="D111" s="7"/>
      <c r="E111" s="7"/>
      <c r="F111" s="7">
        <v>206672</v>
      </c>
      <c r="G111" s="7"/>
      <c r="H111" s="7" t="s">
        <v>279</v>
      </c>
      <c r="I111" s="7" t="s">
        <v>471</v>
      </c>
      <c r="J111" s="7" t="s">
        <v>280</v>
      </c>
      <c r="K111" s="7" t="s">
        <v>119</v>
      </c>
      <c r="L111" s="50">
        <v>100</v>
      </c>
      <c r="M111" s="51">
        <v>5.9</v>
      </c>
      <c r="N111" s="51">
        <v>100</v>
      </c>
      <c r="O111" s="51">
        <v>590</v>
      </c>
      <c r="P111" s="52"/>
      <c r="Q111" s="52"/>
      <c r="R111" s="52">
        <v>15</v>
      </c>
      <c r="S111" s="52"/>
      <c r="T111" s="52">
        <v>15</v>
      </c>
      <c r="U111" s="32"/>
      <c r="V111" s="8">
        <f t="shared" si="23"/>
        <v>0</v>
      </c>
      <c r="W111" s="12" t="str">
        <f t="shared" si="24"/>
        <v>×</v>
      </c>
      <c r="X111" s="12" t="str">
        <f t="shared" si="25"/>
        <v>×</v>
      </c>
      <c r="Y111" s="12" t="str">
        <f t="shared" si="26"/>
        <v>×</v>
      </c>
      <c r="Z111" s="38" t="str">
        <f t="shared" si="27"/>
        <v/>
      </c>
      <c r="AA111" s="36">
        <f t="shared" si="28"/>
        <v>0</v>
      </c>
      <c r="AB111" s="1">
        <f t="shared" si="29"/>
        <v>50</v>
      </c>
      <c r="AC111" s="1" t="s">
        <v>45</v>
      </c>
    </row>
    <row r="112" spans="1:29" ht="14.25" customHeight="1">
      <c r="A112" s="7">
        <v>87</v>
      </c>
      <c r="B112" s="7">
        <v>51</v>
      </c>
      <c r="C112" s="7" t="s">
        <v>501</v>
      </c>
      <c r="D112" s="7"/>
      <c r="E112" s="7" t="s">
        <v>281</v>
      </c>
      <c r="F112" s="7"/>
      <c r="G112" s="7"/>
      <c r="H112" s="7" t="s">
        <v>282</v>
      </c>
      <c r="I112" s="7" t="s">
        <v>471</v>
      </c>
      <c r="J112" s="7" t="s">
        <v>283</v>
      </c>
      <c r="K112" s="7" t="s">
        <v>284</v>
      </c>
      <c r="L112" s="50">
        <v>10</v>
      </c>
      <c r="M112" s="51">
        <v>106</v>
      </c>
      <c r="N112" s="51">
        <v>10</v>
      </c>
      <c r="O112" s="51">
        <v>1060</v>
      </c>
      <c r="P112" s="52"/>
      <c r="Q112" s="52">
        <v>3</v>
      </c>
      <c r="R112" s="52"/>
      <c r="S112" s="52"/>
      <c r="T112" s="52">
        <v>3</v>
      </c>
      <c r="U112" s="32"/>
      <c r="V112" s="8">
        <f t="shared" si="23"/>
        <v>0</v>
      </c>
      <c r="W112" s="12" t="str">
        <f t="shared" si="24"/>
        <v>×</v>
      </c>
      <c r="X112" s="12" t="str">
        <f t="shared" si="25"/>
        <v>×</v>
      </c>
      <c r="Y112" s="12" t="str">
        <f t="shared" si="26"/>
        <v>×</v>
      </c>
      <c r="Z112" s="38" t="str">
        <f t="shared" si="27"/>
        <v/>
      </c>
      <c r="AA112" s="36">
        <f t="shared" si="28"/>
        <v>0</v>
      </c>
      <c r="AB112" s="1">
        <f t="shared" si="29"/>
        <v>51</v>
      </c>
      <c r="AC112" s="1" t="s">
        <v>45</v>
      </c>
    </row>
    <row r="113" spans="1:29" ht="14.25" customHeight="1">
      <c r="A113" s="7">
        <v>88</v>
      </c>
      <c r="B113" s="7">
        <v>52</v>
      </c>
      <c r="C113" s="7" t="s">
        <v>501</v>
      </c>
      <c r="D113" s="7">
        <v>211410</v>
      </c>
      <c r="E113" s="7"/>
      <c r="F113" s="7"/>
      <c r="G113" s="7"/>
      <c r="H113" s="7" t="s">
        <v>285</v>
      </c>
      <c r="I113" s="7" t="s">
        <v>471</v>
      </c>
      <c r="J113" s="7" t="s">
        <v>515</v>
      </c>
      <c r="K113" s="7" t="s">
        <v>482</v>
      </c>
      <c r="L113" s="50">
        <v>100</v>
      </c>
      <c r="M113" s="51">
        <v>100.6</v>
      </c>
      <c r="N113" s="51">
        <v>100</v>
      </c>
      <c r="O113" s="51">
        <v>10060</v>
      </c>
      <c r="P113" s="52">
        <v>13</v>
      </c>
      <c r="Q113" s="52"/>
      <c r="R113" s="52"/>
      <c r="S113" s="52"/>
      <c r="T113" s="52">
        <v>13</v>
      </c>
      <c r="U113" s="32"/>
      <c r="V113" s="8">
        <f t="shared" si="23"/>
        <v>0</v>
      </c>
      <c r="W113" s="12" t="str">
        <f t="shared" si="24"/>
        <v>×</v>
      </c>
      <c r="X113" s="12" t="str">
        <f t="shared" si="25"/>
        <v>×</v>
      </c>
      <c r="Y113" s="12" t="str">
        <f t="shared" si="26"/>
        <v>×</v>
      </c>
      <c r="Z113" s="38" t="str">
        <f t="shared" si="27"/>
        <v/>
      </c>
      <c r="AA113" s="36">
        <f t="shared" si="28"/>
        <v>0</v>
      </c>
      <c r="AB113" s="1">
        <f t="shared" si="29"/>
        <v>52</v>
      </c>
      <c r="AC113" s="1" t="s">
        <v>45</v>
      </c>
    </row>
    <row r="114" spans="1:29" ht="14.25" customHeight="1">
      <c r="A114" s="7">
        <v>89</v>
      </c>
      <c r="B114" s="7">
        <v>53</v>
      </c>
      <c r="C114" s="7" t="s">
        <v>501</v>
      </c>
      <c r="D114" s="7"/>
      <c r="E114" s="7"/>
      <c r="F114" s="7"/>
      <c r="G114" s="7">
        <v>238001</v>
      </c>
      <c r="H114" s="7" t="s">
        <v>286</v>
      </c>
      <c r="I114" s="7" t="s">
        <v>471</v>
      </c>
      <c r="J114" s="7" t="s">
        <v>516</v>
      </c>
      <c r="K114" s="7" t="s">
        <v>287</v>
      </c>
      <c r="L114" s="50">
        <v>200</v>
      </c>
      <c r="M114" s="51">
        <v>31.9</v>
      </c>
      <c r="N114" s="51">
        <v>200</v>
      </c>
      <c r="O114" s="51">
        <v>6380</v>
      </c>
      <c r="P114" s="52"/>
      <c r="Q114" s="52"/>
      <c r="R114" s="52"/>
      <c r="S114" s="52">
        <v>24</v>
      </c>
      <c r="T114" s="52">
        <v>24</v>
      </c>
      <c r="U114" s="32"/>
      <c r="V114" s="8">
        <f t="shared" si="23"/>
        <v>0</v>
      </c>
      <c r="W114" s="12" t="str">
        <f t="shared" si="24"/>
        <v>×</v>
      </c>
      <c r="X114" s="12" t="str">
        <f t="shared" si="25"/>
        <v>×</v>
      </c>
      <c r="Y114" s="12" t="str">
        <f t="shared" si="26"/>
        <v>×</v>
      </c>
      <c r="Z114" s="38" t="str">
        <f t="shared" si="27"/>
        <v/>
      </c>
      <c r="AA114" s="36">
        <f t="shared" si="28"/>
        <v>0</v>
      </c>
      <c r="AB114" s="1">
        <f t="shared" si="29"/>
        <v>53</v>
      </c>
      <c r="AC114" s="1" t="s">
        <v>45</v>
      </c>
    </row>
    <row r="115" spans="1:29" ht="14.25" customHeight="1">
      <c r="A115" s="7">
        <v>90</v>
      </c>
      <c r="B115" s="7">
        <v>54</v>
      </c>
      <c r="C115" s="7" t="s">
        <v>501</v>
      </c>
      <c r="D115" s="7">
        <v>238720</v>
      </c>
      <c r="E115" s="7"/>
      <c r="F115" s="7"/>
      <c r="G115" s="7"/>
      <c r="H115" s="7" t="s">
        <v>288</v>
      </c>
      <c r="I115" s="7" t="s">
        <v>471</v>
      </c>
      <c r="J115" s="7" t="s">
        <v>517</v>
      </c>
      <c r="K115" s="7" t="s">
        <v>518</v>
      </c>
      <c r="L115" s="50">
        <v>100</v>
      </c>
      <c r="M115" s="51">
        <v>9.3000000000000007</v>
      </c>
      <c r="N115" s="51">
        <v>100</v>
      </c>
      <c r="O115" s="51">
        <v>930</v>
      </c>
      <c r="P115" s="52">
        <v>1</v>
      </c>
      <c r="Q115" s="52"/>
      <c r="R115" s="52"/>
      <c r="S115" s="52"/>
      <c r="T115" s="52">
        <v>1</v>
      </c>
      <c r="U115" s="32"/>
      <c r="V115" s="8">
        <f t="shared" si="23"/>
        <v>0</v>
      </c>
      <c r="W115" s="12" t="str">
        <f t="shared" si="24"/>
        <v>×</v>
      </c>
      <c r="X115" s="12" t="str">
        <f t="shared" si="25"/>
        <v>×</v>
      </c>
      <c r="Y115" s="12" t="str">
        <f t="shared" si="26"/>
        <v>×</v>
      </c>
      <c r="Z115" s="38" t="str">
        <f t="shared" si="27"/>
        <v/>
      </c>
      <c r="AA115" s="36">
        <f t="shared" si="28"/>
        <v>0</v>
      </c>
      <c r="AB115" s="1">
        <f t="shared" si="29"/>
        <v>54</v>
      </c>
      <c r="AC115" s="1" t="s">
        <v>45</v>
      </c>
    </row>
    <row r="116" spans="1:29" ht="14.25" customHeight="1">
      <c r="A116" s="7">
        <v>91</v>
      </c>
      <c r="B116" s="7">
        <v>55</v>
      </c>
      <c r="C116" s="7" t="s">
        <v>501</v>
      </c>
      <c r="D116" s="7"/>
      <c r="E116" s="7" t="s">
        <v>289</v>
      </c>
      <c r="F116" s="7"/>
      <c r="G116" s="7"/>
      <c r="H116" s="7" t="s">
        <v>290</v>
      </c>
      <c r="I116" s="7" t="s">
        <v>519</v>
      </c>
      <c r="J116" s="7" t="s">
        <v>291</v>
      </c>
      <c r="K116" s="7" t="s">
        <v>292</v>
      </c>
      <c r="L116" s="50">
        <v>10</v>
      </c>
      <c r="M116" s="51">
        <v>272.39999999999998</v>
      </c>
      <c r="N116" s="51">
        <v>10</v>
      </c>
      <c r="O116" s="51">
        <v>2724</v>
      </c>
      <c r="P116" s="52"/>
      <c r="Q116" s="52">
        <v>3</v>
      </c>
      <c r="R116" s="52"/>
      <c r="S116" s="52"/>
      <c r="T116" s="52">
        <v>3</v>
      </c>
      <c r="U116" s="32"/>
      <c r="V116" s="8">
        <f t="shared" si="23"/>
        <v>0</v>
      </c>
      <c r="W116" s="12" t="str">
        <f t="shared" si="24"/>
        <v>×</v>
      </c>
      <c r="X116" s="12" t="str">
        <f t="shared" si="25"/>
        <v>×</v>
      </c>
      <c r="Y116" s="12" t="str">
        <f t="shared" si="26"/>
        <v>×</v>
      </c>
      <c r="Z116" s="38" t="str">
        <f t="shared" si="27"/>
        <v/>
      </c>
      <c r="AA116" s="36">
        <f t="shared" si="28"/>
        <v>0</v>
      </c>
      <c r="AB116" s="1">
        <f t="shared" si="29"/>
        <v>55</v>
      </c>
      <c r="AC116" s="1" t="s">
        <v>45</v>
      </c>
    </row>
    <row r="117" spans="1:29" ht="14.25" customHeight="1">
      <c r="A117" s="7">
        <v>92</v>
      </c>
      <c r="B117" s="7">
        <v>56</v>
      </c>
      <c r="C117" s="7" t="s">
        <v>501</v>
      </c>
      <c r="D117" s="7">
        <v>264020</v>
      </c>
      <c r="E117" s="7"/>
      <c r="F117" s="7"/>
      <c r="G117" s="7"/>
      <c r="H117" s="7" t="s">
        <v>293</v>
      </c>
      <c r="I117" s="7" t="s">
        <v>519</v>
      </c>
      <c r="J117" s="7" t="s">
        <v>520</v>
      </c>
      <c r="K117" s="7" t="s">
        <v>294</v>
      </c>
      <c r="L117" s="50">
        <v>10</v>
      </c>
      <c r="M117" s="51">
        <v>88.8</v>
      </c>
      <c r="N117" s="51">
        <v>10</v>
      </c>
      <c r="O117" s="51">
        <v>888</v>
      </c>
      <c r="P117" s="52">
        <v>1</v>
      </c>
      <c r="Q117" s="52"/>
      <c r="R117" s="52"/>
      <c r="S117" s="52"/>
      <c r="T117" s="52">
        <v>1</v>
      </c>
      <c r="U117" s="32"/>
      <c r="V117" s="8">
        <f t="shared" si="23"/>
        <v>0</v>
      </c>
      <c r="W117" s="12" t="str">
        <f t="shared" si="24"/>
        <v>×</v>
      </c>
      <c r="X117" s="12" t="str">
        <f t="shared" si="25"/>
        <v>×</v>
      </c>
      <c r="Y117" s="12" t="str">
        <f t="shared" si="26"/>
        <v>×</v>
      </c>
      <c r="Z117" s="38" t="str">
        <f t="shared" si="27"/>
        <v/>
      </c>
      <c r="AA117" s="36">
        <f t="shared" si="28"/>
        <v>0</v>
      </c>
      <c r="AB117" s="1">
        <f t="shared" si="29"/>
        <v>56</v>
      </c>
      <c r="AC117" s="1" t="s">
        <v>45</v>
      </c>
    </row>
    <row r="118" spans="1:29" ht="14.25" customHeight="1">
      <c r="A118" s="7">
        <v>93</v>
      </c>
      <c r="B118" s="7">
        <v>57</v>
      </c>
      <c r="C118" s="7" t="s">
        <v>501</v>
      </c>
      <c r="D118" s="7">
        <v>236720</v>
      </c>
      <c r="E118" s="7"/>
      <c r="F118" s="7">
        <v>236690</v>
      </c>
      <c r="G118" s="7"/>
      <c r="H118" s="7" t="s">
        <v>295</v>
      </c>
      <c r="I118" s="7" t="s">
        <v>296</v>
      </c>
      <c r="J118" s="7" t="s">
        <v>297</v>
      </c>
      <c r="K118" s="7" t="s">
        <v>298</v>
      </c>
      <c r="L118" s="50">
        <v>1</v>
      </c>
      <c r="M118" s="51">
        <v>187.1</v>
      </c>
      <c r="N118" s="51">
        <v>100</v>
      </c>
      <c r="O118" s="51">
        <v>18710</v>
      </c>
      <c r="P118" s="52">
        <v>1</v>
      </c>
      <c r="Q118" s="52"/>
      <c r="R118" s="52">
        <v>3</v>
      </c>
      <c r="S118" s="52"/>
      <c r="T118" s="52">
        <v>4</v>
      </c>
      <c r="U118" s="32"/>
      <c r="V118" s="8">
        <f t="shared" si="23"/>
        <v>0</v>
      </c>
      <c r="W118" s="12" t="str">
        <f t="shared" si="24"/>
        <v>×</v>
      </c>
      <c r="X118" s="12" t="str">
        <f t="shared" si="25"/>
        <v>×</v>
      </c>
      <c r="Y118" s="12" t="str">
        <f t="shared" si="26"/>
        <v>×</v>
      </c>
      <c r="Z118" s="38" t="str">
        <f t="shared" si="27"/>
        <v/>
      </c>
      <c r="AA118" s="36">
        <f t="shared" si="28"/>
        <v>0</v>
      </c>
      <c r="AB118" s="1">
        <f t="shared" si="29"/>
        <v>57</v>
      </c>
      <c r="AC118" s="1" t="s">
        <v>45</v>
      </c>
    </row>
    <row r="119" spans="1:29" ht="14.25" customHeight="1">
      <c r="A119" s="7">
        <v>94</v>
      </c>
      <c r="B119" s="7">
        <v>58</v>
      </c>
      <c r="C119" s="7" t="s">
        <v>501</v>
      </c>
      <c r="D119" s="7"/>
      <c r="E119" s="7"/>
      <c r="F119" s="7">
        <v>209110</v>
      </c>
      <c r="G119" s="7"/>
      <c r="H119" s="7" t="s">
        <v>299</v>
      </c>
      <c r="I119" s="7" t="s">
        <v>300</v>
      </c>
      <c r="J119" s="7" t="s">
        <v>301</v>
      </c>
      <c r="K119" s="7" t="s">
        <v>302</v>
      </c>
      <c r="L119" s="50">
        <v>600</v>
      </c>
      <c r="M119" s="51">
        <v>7.3</v>
      </c>
      <c r="N119" s="51">
        <v>600</v>
      </c>
      <c r="O119" s="51">
        <v>4380</v>
      </c>
      <c r="P119" s="52"/>
      <c r="Q119" s="52"/>
      <c r="R119" s="52">
        <v>35</v>
      </c>
      <c r="S119" s="52"/>
      <c r="T119" s="52">
        <v>35</v>
      </c>
      <c r="U119" s="32"/>
      <c r="V119" s="8">
        <f t="shared" si="23"/>
        <v>0</v>
      </c>
      <c r="W119" s="12" t="str">
        <f t="shared" si="24"/>
        <v>×</v>
      </c>
      <c r="X119" s="12" t="str">
        <f t="shared" si="25"/>
        <v>×</v>
      </c>
      <c r="Y119" s="12" t="str">
        <f t="shared" si="26"/>
        <v>×</v>
      </c>
      <c r="Z119" s="38" t="str">
        <f t="shared" si="27"/>
        <v/>
      </c>
      <c r="AA119" s="36">
        <f t="shared" si="28"/>
        <v>0</v>
      </c>
      <c r="AB119" s="1">
        <f t="shared" si="29"/>
        <v>58</v>
      </c>
      <c r="AC119" s="1" t="s">
        <v>45</v>
      </c>
    </row>
    <row r="120" spans="1:29" ht="14.25" customHeight="1">
      <c r="A120" s="7">
        <v>95</v>
      </c>
      <c r="B120" s="7">
        <v>59</v>
      </c>
      <c r="C120" s="7" t="s">
        <v>501</v>
      </c>
      <c r="D120" s="7"/>
      <c r="E120" s="7"/>
      <c r="F120" s="7">
        <v>216630</v>
      </c>
      <c r="G120" s="7"/>
      <c r="H120" s="7" t="s">
        <v>303</v>
      </c>
      <c r="I120" s="7" t="s">
        <v>300</v>
      </c>
      <c r="J120" s="7" t="s">
        <v>304</v>
      </c>
      <c r="K120" s="7" t="s">
        <v>115</v>
      </c>
      <c r="L120" s="50">
        <v>100</v>
      </c>
      <c r="M120" s="51">
        <v>18.8</v>
      </c>
      <c r="N120" s="51">
        <v>100</v>
      </c>
      <c r="O120" s="51">
        <v>1880</v>
      </c>
      <c r="P120" s="52"/>
      <c r="Q120" s="52"/>
      <c r="R120" s="52">
        <v>10</v>
      </c>
      <c r="S120" s="52"/>
      <c r="T120" s="52">
        <v>10</v>
      </c>
      <c r="U120" s="32"/>
      <c r="V120" s="8">
        <f t="shared" si="23"/>
        <v>0</v>
      </c>
      <c r="W120" s="12" t="str">
        <f t="shared" si="24"/>
        <v>×</v>
      </c>
      <c r="X120" s="12" t="str">
        <f t="shared" si="25"/>
        <v>×</v>
      </c>
      <c r="Y120" s="12" t="str">
        <f t="shared" si="26"/>
        <v>×</v>
      </c>
      <c r="Z120" s="38" t="str">
        <f t="shared" si="27"/>
        <v/>
      </c>
      <c r="AA120" s="36">
        <f t="shared" si="28"/>
        <v>0</v>
      </c>
      <c r="AB120" s="1">
        <f t="shared" si="29"/>
        <v>59</v>
      </c>
      <c r="AC120" s="1" t="s">
        <v>45</v>
      </c>
    </row>
    <row r="121" spans="1:29" ht="14.25" customHeight="1">
      <c r="A121" s="7">
        <v>96</v>
      </c>
      <c r="B121" s="7">
        <v>60</v>
      </c>
      <c r="C121" s="7" t="s">
        <v>501</v>
      </c>
      <c r="D121" s="7"/>
      <c r="E121" s="7" t="s">
        <v>305</v>
      </c>
      <c r="F121" s="7">
        <v>216910</v>
      </c>
      <c r="G121" s="7"/>
      <c r="H121" s="7" t="s">
        <v>306</v>
      </c>
      <c r="I121" s="7" t="s">
        <v>300</v>
      </c>
      <c r="J121" s="7" t="s">
        <v>307</v>
      </c>
      <c r="K121" s="7" t="s">
        <v>119</v>
      </c>
      <c r="L121" s="50">
        <v>100</v>
      </c>
      <c r="M121" s="51">
        <v>5.9</v>
      </c>
      <c r="N121" s="51">
        <v>100</v>
      </c>
      <c r="O121" s="51">
        <v>590</v>
      </c>
      <c r="P121" s="52"/>
      <c r="Q121" s="52">
        <v>6</v>
      </c>
      <c r="R121" s="52">
        <v>1</v>
      </c>
      <c r="S121" s="52"/>
      <c r="T121" s="52">
        <v>7</v>
      </c>
      <c r="U121" s="32"/>
      <c r="V121" s="8">
        <f t="shared" si="23"/>
        <v>0</v>
      </c>
      <c r="W121" s="12" t="str">
        <f t="shared" si="24"/>
        <v>×</v>
      </c>
      <c r="X121" s="12" t="str">
        <f t="shared" si="25"/>
        <v>×</v>
      </c>
      <c r="Y121" s="12" t="str">
        <f t="shared" si="26"/>
        <v>×</v>
      </c>
      <c r="Z121" s="38" t="str">
        <f t="shared" si="27"/>
        <v/>
      </c>
      <c r="AA121" s="36">
        <f t="shared" si="28"/>
        <v>0</v>
      </c>
      <c r="AB121" s="1">
        <f t="shared" si="29"/>
        <v>60</v>
      </c>
      <c r="AC121" s="1" t="s">
        <v>45</v>
      </c>
    </row>
    <row r="122" spans="1:29" ht="14.25" customHeight="1">
      <c r="A122" s="7">
        <v>97</v>
      </c>
      <c r="B122" s="7">
        <v>61</v>
      </c>
      <c r="C122" s="7" t="s">
        <v>501</v>
      </c>
      <c r="D122" s="7"/>
      <c r="E122" s="7"/>
      <c r="F122" s="7"/>
      <c r="G122" s="7">
        <v>236521</v>
      </c>
      <c r="H122" s="7" t="s">
        <v>308</v>
      </c>
      <c r="I122" s="7" t="s">
        <v>521</v>
      </c>
      <c r="J122" s="7" t="s">
        <v>522</v>
      </c>
      <c r="K122" s="7" t="s">
        <v>523</v>
      </c>
      <c r="L122" s="50">
        <v>84</v>
      </c>
      <c r="M122" s="51">
        <v>42.5</v>
      </c>
      <c r="N122" s="51">
        <v>84</v>
      </c>
      <c r="O122" s="51">
        <v>3570</v>
      </c>
      <c r="P122" s="52"/>
      <c r="Q122" s="52"/>
      <c r="R122" s="52"/>
      <c r="S122" s="52">
        <v>72</v>
      </c>
      <c r="T122" s="52">
        <v>72</v>
      </c>
      <c r="U122" s="32"/>
      <c r="V122" s="8">
        <f t="shared" si="23"/>
        <v>0</v>
      </c>
      <c r="W122" s="12" t="str">
        <f t="shared" si="24"/>
        <v>×</v>
      </c>
      <c r="X122" s="12" t="str">
        <f t="shared" si="25"/>
        <v>×</v>
      </c>
      <c r="Y122" s="12" t="str">
        <f t="shared" si="26"/>
        <v>×</v>
      </c>
      <c r="Z122" s="38" t="str">
        <f t="shared" si="27"/>
        <v/>
      </c>
      <c r="AA122" s="36">
        <f t="shared" si="28"/>
        <v>0</v>
      </c>
      <c r="AB122" s="1">
        <f t="shared" si="29"/>
        <v>61</v>
      </c>
      <c r="AC122" s="1" t="s">
        <v>45</v>
      </c>
    </row>
    <row r="123" spans="1:29" ht="14.25" customHeight="1">
      <c r="A123" s="7">
        <v>98</v>
      </c>
      <c r="B123" s="7">
        <v>62</v>
      </c>
      <c r="C123" s="7" t="s">
        <v>501</v>
      </c>
      <c r="D123" s="7"/>
      <c r="E123" s="7">
        <v>214341</v>
      </c>
      <c r="F123" s="7"/>
      <c r="G123" s="7"/>
      <c r="H123" s="7" t="s">
        <v>309</v>
      </c>
      <c r="I123" s="7" t="s">
        <v>524</v>
      </c>
      <c r="J123" s="7" t="s">
        <v>310</v>
      </c>
      <c r="K123" s="7" t="s">
        <v>311</v>
      </c>
      <c r="L123" s="50">
        <v>7</v>
      </c>
      <c r="M123" s="51">
        <v>7407.4</v>
      </c>
      <c r="N123" s="51">
        <v>7</v>
      </c>
      <c r="O123" s="51">
        <v>51851.8</v>
      </c>
      <c r="P123" s="52"/>
      <c r="Q123" s="52">
        <v>6</v>
      </c>
      <c r="R123" s="52"/>
      <c r="S123" s="52"/>
      <c r="T123" s="52">
        <v>6</v>
      </c>
      <c r="U123" s="32"/>
      <c r="V123" s="8">
        <f t="shared" si="23"/>
        <v>0</v>
      </c>
      <c r="W123" s="12" t="str">
        <f t="shared" si="24"/>
        <v>×</v>
      </c>
      <c r="X123" s="12" t="str">
        <f t="shared" si="25"/>
        <v>×</v>
      </c>
      <c r="Y123" s="12" t="str">
        <f t="shared" si="26"/>
        <v>×</v>
      </c>
      <c r="Z123" s="38" t="str">
        <f t="shared" si="27"/>
        <v/>
      </c>
      <c r="AA123" s="36">
        <f t="shared" si="28"/>
        <v>0</v>
      </c>
      <c r="AB123" s="1">
        <f t="shared" si="29"/>
        <v>62</v>
      </c>
      <c r="AC123" s="1" t="s">
        <v>45</v>
      </c>
    </row>
    <row r="124" spans="1:29" ht="14.25" customHeight="1">
      <c r="A124" s="7">
        <v>99</v>
      </c>
      <c r="B124" s="7">
        <v>63</v>
      </c>
      <c r="C124" s="7" t="s">
        <v>501</v>
      </c>
      <c r="D124" s="7"/>
      <c r="E124" s="7" t="s">
        <v>312</v>
      </c>
      <c r="F124" s="7"/>
      <c r="G124" s="7"/>
      <c r="H124" s="7" t="s">
        <v>313</v>
      </c>
      <c r="I124" s="7" t="s">
        <v>524</v>
      </c>
      <c r="J124" s="7" t="s">
        <v>314</v>
      </c>
      <c r="K124" s="7" t="s">
        <v>287</v>
      </c>
      <c r="L124" s="50">
        <v>200</v>
      </c>
      <c r="M124" s="51">
        <v>69.2</v>
      </c>
      <c r="N124" s="51">
        <v>200</v>
      </c>
      <c r="O124" s="51">
        <v>13840</v>
      </c>
      <c r="P124" s="52"/>
      <c r="Q124" s="52">
        <v>6</v>
      </c>
      <c r="R124" s="52"/>
      <c r="S124" s="52"/>
      <c r="T124" s="52">
        <v>6</v>
      </c>
      <c r="U124" s="32"/>
      <c r="V124" s="8">
        <f t="shared" si="23"/>
        <v>0</v>
      </c>
      <c r="W124" s="12" t="str">
        <f t="shared" si="24"/>
        <v>×</v>
      </c>
      <c r="X124" s="12" t="str">
        <f t="shared" si="25"/>
        <v>×</v>
      </c>
      <c r="Y124" s="12" t="str">
        <f t="shared" si="26"/>
        <v>×</v>
      </c>
      <c r="Z124" s="38" t="str">
        <f t="shared" si="27"/>
        <v/>
      </c>
      <c r="AA124" s="36">
        <f t="shared" si="28"/>
        <v>0</v>
      </c>
      <c r="AB124" s="1">
        <f t="shared" si="29"/>
        <v>63</v>
      </c>
      <c r="AC124" s="1" t="s">
        <v>45</v>
      </c>
    </row>
    <row r="125" spans="1:29" ht="14.25" customHeight="1">
      <c r="A125" s="7">
        <v>100</v>
      </c>
      <c r="B125" s="7">
        <v>64</v>
      </c>
      <c r="C125" s="7" t="s">
        <v>501</v>
      </c>
      <c r="D125" s="7"/>
      <c r="E125" s="7" t="s">
        <v>315</v>
      </c>
      <c r="F125" s="7"/>
      <c r="G125" s="7"/>
      <c r="H125" s="7" t="s">
        <v>316</v>
      </c>
      <c r="I125" s="7" t="s">
        <v>524</v>
      </c>
      <c r="J125" s="7" t="s">
        <v>317</v>
      </c>
      <c r="K125" s="7" t="s">
        <v>119</v>
      </c>
      <c r="L125" s="50">
        <v>100</v>
      </c>
      <c r="M125" s="51">
        <v>41.1</v>
      </c>
      <c r="N125" s="51">
        <v>100</v>
      </c>
      <c r="O125" s="51">
        <v>4110</v>
      </c>
      <c r="P125" s="52"/>
      <c r="Q125" s="52">
        <v>12</v>
      </c>
      <c r="R125" s="52"/>
      <c r="S125" s="52"/>
      <c r="T125" s="52">
        <v>12</v>
      </c>
      <c r="U125" s="32"/>
      <c r="V125" s="8">
        <f t="shared" si="23"/>
        <v>0</v>
      </c>
      <c r="W125" s="12" t="str">
        <f t="shared" si="24"/>
        <v>×</v>
      </c>
      <c r="X125" s="12" t="str">
        <f t="shared" si="25"/>
        <v>×</v>
      </c>
      <c r="Y125" s="12" t="str">
        <f t="shared" si="26"/>
        <v>×</v>
      </c>
      <c r="Z125" s="38" t="str">
        <f t="shared" si="27"/>
        <v/>
      </c>
      <c r="AA125" s="36">
        <f t="shared" si="28"/>
        <v>0</v>
      </c>
      <c r="AB125" s="1">
        <f t="shared" si="29"/>
        <v>64</v>
      </c>
      <c r="AC125" s="1" t="s">
        <v>45</v>
      </c>
    </row>
    <row r="126" spans="1:29" ht="14.25" customHeight="1">
      <c r="A126" s="7">
        <v>101</v>
      </c>
      <c r="B126" s="7">
        <v>65</v>
      </c>
      <c r="C126" s="7" t="s">
        <v>501</v>
      </c>
      <c r="D126" s="7"/>
      <c r="E126" s="7"/>
      <c r="F126" s="7">
        <v>334070</v>
      </c>
      <c r="G126" s="7"/>
      <c r="H126" s="7" t="s">
        <v>318</v>
      </c>
      <c r="I126" s="7" t="s">
        <v>524</v>
      </c>
      <c r="J126" s="7" t="s">
        <v>319</v>
      </c>
      <c r="K126" s="7" t="s">
        <v>320</v>
      </c>
      <c r="L126" s="50">
        <v>5</v>
      </c>
      <c r="M126" s="51">
        <v>533</v>
      </c>
      <c r="N126" s="51">
        <v>5</v>
      </c>
      <c r="O126" s="51">
        <v>2665</v>
      </c>
      <c r="P126" s="52"/>
      <c r="Q126" s="52"/>
      <c r="R126" s="52">
        <v>5</v>
      </c>
      <c r="S126" s="52"/>
      <c r="T126" s="52">
        <v>5</v>
      </c>
      <c r="U126" s="32"/>
      <c r="V126" s="8">
        <f t="shared" si="23"/>
        <v>0</v>
      </c>
      <c r="W126" s="12" t="str">
        <f t="shared" si="24"/>
        <v>×</v>
      </c>
      <c r="X126" s="12" t="str">
        <f t="shared" si="25"/>
        <v>×</v>
      </c>
      <c r="Y126" s="12" t="str">
        <f t="shared" si="26"/>
        <v>×</v>
      </c>
      <c r="Z126" s="38" t="str">
        <f t="shared" si="27"/>
        <v/>
      </c>
      <c r="AA126" s="36">
        <f t="shared" si="28"/>
        <v>0</v>
      </c>
      <c r="AB126" s="1">
        <f t="shared" si="29"/>
        <v>65</v>
      </c>
      <c r="AC126" s="1" t="s">
        <v>45</v>
      </c>
    </row>
    <row r="127" spans="1:29" ht="14.25" customHeight="1">
      <c r="A127" s="7">
        <v>102</v>
      </c>
      <c r="B127" s="7">
        <v>66</v>
      </c>
      <c r="C127" s="7" t="s">
        <v>501</v>
      </c>
      <c r="D127" s="7"/>
      <c r="E127" s="7"/>
      <c r="F127" s="7">
        <v>234450</v>
      </c>
      <c r="G127" s="7"/>
      <c r="H127" s="7" t="s">
        <v>321</v>
      </c>
      <c r="I127" s="7" t="s">
        <v>322</v>
      </c>
      <c r="J127" s="7" t="s">
        <v>323</v>
      </c>
      <c r="K127" s="7" t="s">
        <v>324</v>
      </c>
      <c r="L127" s="50">
        <v>18</v>
      </c>
      <c r="M127" s="51">
        <v>575.29999999999995</v>
      </c>
      <c r="N127" s="51">
        <v>18</v>
      </c>
      <c r="O127" s="51">
        <v>10355.4</v>
      </c>
      <c r="P127" s="52"/>
      <c r="Q127" s="52"/>
      <c r="R127" s="52">
        <v>10</v>
      </c>
      <c r="S127" s="52"/>
      <c r="T127" s="52">
        <v>10</v>
      </c>
      <c r="U127" s="32"/>
      <c r="V127" s="8">
        <f t="shared" si="23"/>
        <v>0</v>
      </c>
      <c r="W127" s="12" t="str">
        <f t="shared" si="24"/>
        <v>×</v>
      </c>
      <c r="X127" s="12" t="str">
        <f t="shared" si="25"/>
        <v>×</v>
      </c>
      <c r="Y127" s="12" t="str">
        <f t="shared" si="26"/>
        <v>×</v>
      </c>
      <c r="Z127" s="38" t="str">
        <f t="shared" si="27"/>
        <v/>
      </c>
      <c r="AA127" s="36">
        <f t="shared" si="28"/>
        <v>0</v>
      </c>
      <c r="AB127" s="1">
        <f t="shared" si="29"/>
        <v>66</v>
      </c>
      <c r="AC127" s="1" t="s">
        <v>45</v>
      </c>
    </row>
    <row r="128" spans="1:29" ht="14.25" customHeight="1">
      <c r="A128" s="7">
        <v>103</v>
      </c>
      <c r="B128" s="7">
        <v>67</v>
      </c>
      <c r="C128" s="7" t="s">
        <v>501</v>
      </c>
      <c r="D128" s="7"/>
      <c r="E128" s="7" t="s">
        <v>325</v>
      </c>
      <c r="F128" s="7"/>
      <c r="G128" s="7"/>
      <c r="H128" s="7" t="s">
        <v>326</v>
      </c>
      <c r="I128" s="7" t="s">
        <v>558</v>
      </c>
      <c r="J128" s="7" t="s">
        <v>327</v>
      </c>
      <c r="K128" s="7" t="s">
        <v>328</v>
      </c>
      <c r="L128" s="50">
        <v>1</v>
      </c>
      <c r="M128" s="51">
        <v>5969</v>
      </c>
      <c r="N128" s="51">
        <v>1</v>
      </c>
      <c r="O128" s="51">
        <v>5969</v>
      </c>
      <c r="P128" s="52"/>
      <c r="Q128" s="52">
        <v>12</v>
      </c>
      <c r="R128" s="52"/>
      <c r="S128" s="52"/>
      <c r="T128" s="52">
        <v>12</v>
      </c>
      <c r="U128" s="32"/>
      <c r="V128" s="8">
        <f t="shared" si="23"/>
        <v>0</v>
      </c>
      <c r="W128" s="12" t="str">
        <f t="shared" si="24"/>
        <v>×</v>
      </c>
      <c r="X128" s="12" t="str">
        <f t="shared" si="25"/>
        <v>×</v>
      </c>
      <c r="Y128" s="12" t="str">
        <f t="shared" si="26"/>
        <v>×</v>
      </c>
      <c r="Z128" s="38" t="str">
        <f t="shared" si="27"/>
        <v/>
      </c>
      <c r="AA128" s="36">
        <f t="shared" si="28"/>
        <v>0</v>
      </c>
      <c r="AB128" s="1">
        <f t="shared" si="29"/>
        <v>67</v>
      </c>
      <c r="AC128" s="1" t="s">
        <v>45</v>
      </c>
    </row>
    <row r="129" spans="1:29" ht="14.25" customHeight="1">
      <c r="A129" s="7">
        <v>104</v>
      </c>
      <c r="B129" s="7">
        <v>68</v>
      </c>
      <c r="C129" s="7" t="s">
        <v>501</v>
      </c>
      <c r="D129" s="7"/>
      <c r="E129" s="7" t="s">
        <v>329</v>
      </c>
      <c r="F129" s="7"/>
      <c r="G129" s="7"/>
      <c r="H129" s="7" t="s">
        <v>330</v>
      </c>
      <c r="I129" s="7" t="s">
        <v>476</v>
      </c>
      <c r="J129" s="7" t="s">
        <v>331</v>
      </c>
      <c r="K129" s="7" t="s">
        <v>145</v>
      </c>
      <c r="L129" s="50">
        <v>100</v>
      </c>
      <c r="M129" s="51">
        <v>115</v>
      </c>
      <c r="N129" s="51">
        <v>100</v>
      </c>
      <c r="O129" s="51">
        <v>11500</v>
      </c>
      <c r="P129" s="52"/>
      <c r="Q129" s="52">
        <v>6</v>
      </c>
      <c r="R129" s="52"/>
      <c r="S129" s="52"/>
      <c r="T129" s="52">
        <v>6</v>
      </c>
      <c r="U129" s="32"/>
      <c r="V129" s="8">
        <f t="shared" si="23"/>
        <v>0</v>
      </c>
      <c r="W129" s="12" t="str">
        <f t="shared" si="24"/>
        <v>×</v>
      </c>
      <c r="X129" s="12" t="str">
        <f t="shared" si="25"/>
        <v>×</v>
      </c>
      <c r="Y129" s="12" t="str">
        <f t="shared" si="26"/>
        <v>×</v>
      </c>
      <c r="Z129" s="38" t="str">
        <f t="shared" si="27"/>
        <v/>
      </c>
      <c r="AA129" s="36">
        <f t="shared" si="28"/>
        <v>0</v>
      </c>
      <c r="AB129" s="1">
        <f t="shared" si="29"/>
        <v>68</v>
      </c>
      <c r="AC129" s="1" t="s">
        <v>45</v>
      </c>
    </row>
    <row r="130" spans="1:29" ht="14.25" customHeight="1">
      <c r="A130" s="7">
        <v>105</v>
      </c>
      <c r="B130" s="7">
        <v>69</v>
      </c>
      <c r="C130" s="7" t="s">
        <v>501</v>
      </c>
      <c r="D130" s="7"/>
      <c r="E130" s="7"/>
      <c r="F130" s="7">
        <v>209850</v>
      </c>
      <c r="G130" s="7"/>
      <c r="H130" s="7" t="s">
        <v>332</v>
      </c>
      <c r="I130" s="7" t="s">
        <v>525</v>
      </c>
      <c r="J130" s="7" t="s">
        <v>333</v>
      </c>
      <c r="K130" s="7" t="s">
        <v>119</v>
      </c>
      <c r="L130" s="50">
        <v>100</v>
      </c>
      <c r="M130" s="51">
        <v>12.9</v>
      </c>
      <c r="N130" s="51">
        <v>100</v>
      </c>
      <c r="O130" s="51">
        <v>1290</v>
      </c>
      <c r="P130" s="52"/>
      <c r="Q130" s="52"/>
      <c r="R130" s="52">
        <v>1</v>
      </c>
      <c r="S130" s="52"/>
      <c r="T130" s="52">
        <v>1</v>
      </c>
      <c r="U130" s="32"/>
      <c r="V130" s="8">
        <f t="shared" si="23"/>
        <v>0</v>
      </c>
      <c r="W130" s="12" t="str">
        <f t="shared" si="24"/>
        <v>×</v>
      </c>
      <c r="X130" s="12" t="str">
        <f t="shared" si="25"/>
        <v>×</v>
      </c>
      <c r="Y130" s="12" t="str">
        <f t="shared" si="26"/>
        <v>×</v>
      </c>
      <c r="Z130" s="38" t="str">
        <f t="shared" si="27"/>
        <v/>
      </c>
      <c r="AA130" s="36">
        <f t="shared" si="28"/>
        <v>0</v>
      </c>
      <c r="AB130" s="1">
        <f t="shared" si="29"/>
        <v>69</v>
      </c>
      <c r="AC130" s="1" t="s">
        <v>45</v>
      </c>
    </row>
    <row r="131" spans="1:29" ht="14.25" customHeight="1">
      <c r="A131" s="7">
        <v>106</v>
      </c>
      <c r="B131" s="7">
        <v>70</v>
      </c>
      <c r="C131" s="7" t="s">
        <v>501</v>
      </c>
      <c r="D131" s="7"/>
      <c r="E131" s="7"/>
      <c r="F131" s="7">
        <v>207020</v>
      </c>
      <c r="G131" s="7"/>
      <c r="H131" s="7" t="s">
        <v>334</v>
      </c>
      <c r="I131" s="7" t="s">
        <v>526</v>
      </c>
      <c r="J131" s="7" t="s">
        <v>527</v>
      </c>
      <c r="K131" s="7" t="s">
        <v>224</v>
      </c>
      <c r="L131" s="50">
        <v>20</v>
      </c>
      <c r="M131" s="51">
        <v>361.9</v>
      </c>
      <c r="N131" s="51">
        <v>20</v>
      </c>
      <c r="O131" s="51">
        <v>7238</v>
      </c>
      <c r="P131" s="52"/>
      <c r="Q131" s="52"/>
      <c r="R131" s="52">
        <v>1</v>
      </c>
      <c r="S131" s="52"/>
      <c r="T131" s="52">
        <v>1</v>
      </c>
      <c r="U131" s="32"/>
      <c r="V131" s="8">
        <f t="shared" si="23"/>
        <v>0</v>
      </c>
      <c r="W131" s="12" t="str">
        <f t="shared" si="24"/>
        <v>×</v>
      </c>
      <c r="X131" s="12" t="str">
        <f t="shared" si="25"/>
        <v>×</v>
      </c>
      <c r="Y131" s="12" t="str">
        <f t="shared" si="26"/>
        <v>×</v>
      </c>
      <c r="Z131" s="38" t="str">
        <f t="shared" si="27"/>
        <v/>
      </c>
      <c r="AA131" s="36">
        <f t="shared" si="28"/>
        <v>0</v>
      </c>
      <c r="AB131" s="1">
        <f t="shared" si="29"/>
        <v>70</v>
      </c>
      <c r="AC131" s="1" t="s">
        <v>45</v>
      </c>
    </row>
    <row r="132" spans="1:29" ht="14.25" customHeight="1">
      <c r="A132" s="7">
        <v>107</v>
      </c>
      <c r="B132" s="7">
        <v>71</v>
      </c>
      <c r="C132" s="7" t="s">
        <v>501</v>
      </c>
      <c r="D132" s="7"/>
      <c r="E132" s="7"/>
      <c r="F132" s="7">
        <v>202470</v>
      </c>
      <c r="G132" s="7"/>
      <c r="H132" s="7" t="s">
        <v>335</v>
      </c>
      <c r="I132" s="7" t="s">
        <v>528</v>
      </c>
      <c r="J132" s="7" t="s">
        <v>336</v>
      </c>
      <c r="K132" s="7" t="s">
        <v>337</v>
      </c>
      <c r="L132" s="50">
        <v>140</v>
      </c>
      <c r="M132" s="51">
        <v>66.5</v>
      </c>
      <c r="N132" s="51">
        <v>140</v>
      </c>
      <c r="O132" s="51">
        <v>9310</v>
      </c>
      <c r="P132" s="52"/>
      <c r="Q132" s="52"/>
      <c r="R132" s="52">
        <v>1</v>
      </c>
      <c r="S132" s="52"/>
      <c r="T132" s="52">
        <v>1</v>
      </c>
      <c r="U132" s="32"/>
      <c r="V132" s="8">
        <f t="shared" si="23"/>
        <v>0</v>
      </c>
      <c r="W132" s="12" t="str">
        <f t="shared" si="24"/>
        <v>×</v>
      </c>
      <c r="X132" s="12" t="str">
        <f t="shared" si="25"/>
        <v>×</v>
      </c>
      <c r="Y132" s="12" t="str">
        <f t="shared" si="26"/>
        <v>×</v>
      </c>
      <c r="Z132" s="38" t="str">
        <f t="shared" si="27"/>
        <v/>
      </c>
      <c r="AA132" s="36">
        <f t="shared" si="28"/>
        <v>0</v>
      </c>
      <c r="AB132" s="1">
        <f t="shared" si="29"/>
        <v>71</v>
      </c>
      <c r="AC132" s="1" t="s">
        <v>45</v>
      </c>
    </row>
    <row r="133" spans="1:29" ht="14.25" customHeight="1">
      <c r="A133" s="7">
        <v>108</v>
      </c>
      <c r="B133" s="7">
        <v>72</v>
      </c>
      <c r="C133" s="7" t="s">
        <v>501</v>
      </c>
      <c r="D133" s="7"/>
      <c r="E133" s="7"/>
      <c r="F133" s="7">
        <v>207770</v>
      </c>
      <c r="G133" s="7"/>
      <c r="H133" s="7" t="s">
        <v>338</v>
      </c>
      <c r="I133" s="7" t="s">
        <v>528</v>
      </c>
      <c r="J133" s="7" t="s">
        <v>339</v>
      </c>
      <c r="K133" s="7" t="s">
        <v>115</v>
      </c>
      <c r="L133" s="50">
        <v>100</v>
      </c>
      <c r="M133" s="51">
        <v>8.3000000000000007</v>
      </c>
      <c r="N133" s="51">
        <v>100</v>
      </c>
      <c r="O133" s="51">
        <v>830</v>
      </c>
      <c r="P133" s="52"/>
      <c r="Q133" s="52"/>
      <c r="R133" s="52">
        <v>50</v>
      </c>
      <c r="S133" s="52"/>
      <c r="T133" s="52">
        <v>50</v>
      </c>
      <c r="U133" s="32"/>
      <c r="V133" s="8">
        <f t="shared" si="23"/>
        <v>0</v>
      </c>
      <c r="W133" s="12" t="str">
        <f t="shared" si="24"/>
        <v>×</v>
      </c>
      <c r="X133" s="12" t="str">
        <f t="shared" si="25"/>
        <v>×</v>
      </c>
      <c r="Y133" s="12" t="str">
        <f t="shared" si="26"/>
        <v>×</v>
      </c>
      <c r="Z133" s="38" t="str">
        <f t="shared" si="27"/>
        <v/>
      </c>
      <c r="AA133" s="36">
        <f t="shared" si="28"/>
        <v>0</v>
      </c>
      <c r="AB133" s="1">
        <f t="shared" si="29"/>
        <v>72</v>
      </c>
      <c r="AC133" s="1" t="s">
        <v>45</v>
      </c>
    </row>
    <row r="134" spans="1:29" ht="14.25" customHeight="1">
      <c r="A134" s="7">
        <v>109</v>
      </c>
      <c r="B134" s="7">
        <v>73</v>
      </c>
      <c r="C134" s="7" t="s">
        <v>501</v>
      </c>
      <c r="D134" s="7"/>
      <c r="E134" s="7" t="s">
        <v>340</v>
      </c>
      <c r="F134" s="7">
        <v>213310</v>
      </c>
      <c r="G134" s="7"/>
      <c r="H134" s="7" t="s">
        <v>341</v>
      </c>
      <c r="I134" s="7" t="s">
        <v>528</v>
      </c>
      <c r="J134" s="7" t="s">
        <v>342</v>
      </c>
      <c r="K134" s="7" t="s">
        <v>343</v>
      </c>
      <c r="L134" s="50">
        <v>500</v>
      </c>
      <c r="M134" s="51">
        <v>8.1</v>
      </c>
      <c r="N134" s="51">
        <v>500</v>
      </c>
      <c r="O134" s="51">
        <v>4050</v>
      </c>
      <c r="P134" s="52"/>
      <c r="Q134" s="52">
        <v>1</v>
      </c>
      <c r="R134" s="52">
        <v>1</v>
      </c>
      <c r="S134" s="52"/>
      <c r="T134" s="52">
        <v>2</v>
      </c>
      <c r="U134" s="32"/>
      <c r="V134" s="8">
        <f t="shared" si="23"/>
        <v>0</v>
      </c>
      <c r="W134" s="12" t="str">
        <f t="shared" si="24"/>
        <v>×</v>
      </c>
      <c r="X134" s="12" t="str">
        <f t="shared" si="25"/>
        <v>×</v>
      </c>
      <c r="Y134" s="12" t="str">
        <f t="shared" si="26"/>
        <v>×</v>
      </c>
      <c r="Z134" s="38" t="str">
        <f t="shared" si="27"/>
        <v/>
      </c>
      <c r="AA134" s="36">
        <f t="shared" si="28"/>
        <v>0</v>
      </c>
      <c r="AB134" s="1">
        <f t="shared" si="29"/>
        <v>73</v>
      </c>
      <c r="AC134" s="1" t="s">
        <v>45</v>
      </c>
    </row>
    <row r="135" spans="1:29" ht="14.25" customHeight="1">
      <c r="A135" s="7">
        <v>110</v>
      </c>
      <c r="B135" s="7">
        <v>74</v>
      </c>
      <c r="C135" s="7" t="s">
        <v>501</v>
      </c>
      <c r="D135" s="7"/>
      <c r="E135" s="7"/>
      <c r="F135" s="7">
        <v>215650</v>
      </c>
      <c r="G135" s="7"/>
      <c r="H135" s="7" t="s">
        <v>344</v>
      </c>
      <c r="I135" s="7" t="s">
        <v>528</v>
      </c>
      <c r="J135" s="7" t="s">
        <v>345</v>
      </c>
      <c r="K135" s="7" t="s">
        <v>115</v>
      </c>
      <c r="L135" s="50">
        <v>100</v>
      </c>
      <c r="M135" s="51">
        <v>6.5</v>
      </c>
      <c r="N135" s="51">
        <v>100</v>
      </c>
      <c r="O135" s="51">
        <v>650</v>
      </c>
      <c r="P135" s="52"/>
      <c r="Q135" s="52"/>
      <c r="R135" s="52">
        <v>4</v>
      </c>
      <c r="S135" s="52"/>
      <c r="T135" s="52">
        <v>4</v>
      </c>
      <c r="U135" s="32"/>
      <c r="V135" s="8">
        <f t="shared" si="23"/>
        <v>0</v>
      </c>
      <c r="W135" s="12" t="str">
        <f t="shared" si="24"/>
        <v>×</v>
      </c>
      <c r="X135" s="12" t="str">
        <f t="shared" si="25"/>
        <v>×</v>
      </c>
      <c r="Y135" s="12" t="str">
        <f t="shared" si="26"/>
        <v>×</v>
      </c>
      <c r="Z135" s="38" t="str">
        <f t="shared" si="27"/>
        <v/>
      </c>
      <c r="AA135" s="36">
        <f t="shared" si="28"/>
        <v>0</v>
      </c>
      <c r="AB135" s="1">
        <f t="shared" si="29"/>
        <v>74</v>
      </c>
      <c r="AC135" s="1" t="s">
        <v>45</v>
      </c>
    </row>
    <row r="136" spans="1:29" ht="14.25" customHeight="1">
      <c r="A136" s="7">
        <v>111</v>
      </c>
      <c r="B136" s="7">
        <v>75</v>
      </c>
      <c r="C136" s="7" t="s">
        <v>501</v>
      </c>
      <c r="D136" s="7"/>
      <c r="E136" s="7"/>
      <c r="F136" s="7">
        <v>235320</v>
      </c>
      <c r="G136" s="7"/>
      <c r="H136" s="7" t="s">
        <v>346</v>
      </c>
      <c r="I136" s="7" t="s">
        <v>528</v>
      </c>
      <c r="J136" s="7" t="s">
        <v>347</v>
      </c>
      <c r="K136" s="7" t="s">
        <v>119</v>
      </c>
      <c r="L136" s="50">
        <v>100</v>
      </c>
      <c r="M136" s="51">
        <v>21.8</v>
      </c>
      <c r="N136" s="51">
        <v>100</v>
      </c>
      <c r="O136" s="51">
        <v>2180</v>
      </c>
      <c r="P136" s="52"/>
      <c r="Q136" s="52"/>
      <c r="R136" s="52">
        <v>2</v>
      </c>
      <c r="S136" s="52"/>
      <c r="T136" s="52">
        <v>2</v>
      </c>
      <c r="U136" s="32"/>
      <c r="V136" s="8">
        <f t="shared" si="23"/>
        <v>0</v>
      </c>
      <c r="W136" s="12" t="str">
        <f t="shared" si="24"/>
        <v>×</v>
      </c>
      <c r="X136" s="12" t="str">
        <f t="shared" si="25"/>
        <v>×</v>
      </c>
      <c r="Y136" s="12" t="str">
        <f t="shared" si="26"/>
        <v>×</v>
      </c>
      <c r="Z136" s="38" t="str">
        <f t="shared" si="27"/>
        <v/>
      </c>
      <c r="AA136" s="36">
        <f t="shared" si="28"/>
        <v>0</v>
      </c>
      <c r="AB136" s="1">
        <f t="shared" si="29"/>
        <v>75</v>
      </c>
      <c r="AC136" s="1" t="s">
        <v>45</v>
      </c>
    </row>
    <row r="137" spans="1:29" ht="14.25" customHeight="1">
      <c r="A137" s="7">
        <v>112</v>
      </c>
      <c r="B137" s="7">
        <v>76</v>
      </c>
      <c r="C137" s="7" t="s">
        <v>501</v>
      </c>
      <c r="D137" s="7"/>
      <c r="E137" s="7" t="s">
        <v>348</v>
      </c>
      <c r="F137" s="7"/>
      <c r="G137" s="7"/>
      <c r="H137" s="7" t="s">
        <v>349</v>
      </c>
      <c r="I137" s="7" t="s">
        <v>528</v>
      </c>
      <c r="J137" s="7" t="s">
        <v>350</v>
      </c>
      <c r="K137" s="7" t="s">
        <v>351</v>
      </c>
      <c r="L137" s="50">
        <v>100</v>
      </c>
      <c r="M137" s="51">
        <v>10.1</v>
      </c>
      <c r="N137" s="51">
        <v>100</v>
      </c>
      <c r="O137" s="51">
        <v>1010</v>
      </c>
      <c r="P137" s="52"/>
      <c r="Q137" s="52">
        <v>3</v>
      </c>
      <c r="R137" s="52"/>
      <c r="S137" s="52"/>
      <c r="T137" s="52">
        <v>3</v>
      </c>
      <c r="U137" s="32"/>
      <c r="V137" s="8">
        <f t="shared" si="23"/>
        <v>0</v>
      </c>
      <c r="W137" s="12" t="str">
        <f t="shared" si="24"/>
        <v>×</v>
      </c>
      <c r="X137" s="12" t="str">
        <f t="shared" si="25"/>
        <v>×</v>
      </c>
      <c r="Y137" s="12" t="str">
        <f t="shared" si="26"/>
        <v>×</v>
      </c>
      <c r="Z137" s="38" t="str">
        <f t="shared" si="27"/>
        <v/>
      </c>
      <c r="AA137" s="36">
        <f t="shared" si="28"/>
        <v>0</v>
      </c>
      <c r="AB137" s="1">
        <f t="shared" si="29"/>
        <v>76</v>
      </c>
      <c r="AC137" s="1" t="s">
        <v>45</v>
      </c>
    </row>
    <row r="138" spans="1:29" ht="14.25" customHeight="1">
      <c r="A138" s="7">
        <v>113</v>
      </c>
      <c r="B138" s="7">
        <v>77</v>
      </c>
      <c r="C138" s="7" t="s">
        <v>501</v>
      </c>
      <c r="D138" s="7"/>
      <c r="E138" s="7"/>
      <c r="F138" s="7">
        <v>238170</v>
      </c>
      <c r="G138" s="7"/>
      <c r="H138" s="7" t="s">
        <v>352</v>
      </c>
      <c r="I138" s="7" t="s">
        <v>528</v>
      </c>
      <c r="J138" s="7" t="s">
        <v>353</v>
      </c>
      <c r="K138" s="7" t="s">
        <v>354</v>
      </c>
      <c r="L138" s="50">
        <v>100</v>
      </c>
      <c r="M138" s="51">
        <v>56.5</v>
      </c>
      <c r="N138" s="51">
        <v>100</v>
      </c>
      <c r="O138" s="51">
        <v>5650</v>
      </c>
      <c r="P138" s="52"/>
      <c r="Q138" s="52"/>
      <c r="R138" s="52">
        <v>50</v>
      </c>
      <c r="S138" s="52"/>
      <c r="T138" s="52">
        <v>50</v>
      </c>
      <c r="U138" s="32"/>
      <c r="V138" s="8">
        <f t="shared" si="23"/>
        <v>0</v>
      </c>
      <c r="W138" s="12" t="str">
        <f t="shared" si="24"/>
        <v>×</v>
      </c>
      <c r="X138" s="12" t="str">
        <f t="shared" si="25"/>
        <v>×</v>
      </c>
      <c r="Y138" s="12" t="str">
        <f t="shared" si="26"/>
        <v>×</v>
      </c>
      <c r="Z138" s="38" t="str">
        <f t="shared" si="27"/>
        <v/>
      </c>
      <c r="AA138" s="36">
        <f t="shared" si="28"/>
        <v>0</v>
      </c>
      <c r="AB138" s="1">
        <f t="shared" si="29"/>
        <v>77</v>
      </c>
      <c r="AC138" s="1" t="s">
        <v>45</v>
      </c>
    </row>
    <row r="139" spans="1:29" ht="14.25" customHeight="1">
      <c r="A139" s="7">
        <v>114</v>
      </c>
      <c r="B139" s="7">
        <v>78</v>
      </c>
      <c r="C139" s="7" t="s">
        <v>501</v>
      </c>
      <c r="D139" s="7"/>
      <c r="E139" s="7"/>
      <c r="F139" s="7">
        <v>203552</v>
      </c>
      <c r="G139" s="7"/>
      <c r="H139" s="7" t="s">
        <v>355</v>
      </c>
      <c r="I139" s="7" t="s">
        <v>477</v>
      </c>
      <c r="J139" s="7" t="s">
        <v>529</v>
      </c>
      <c r="K139" s="7" t="s">
        <v>119</v>
      </c>
      <c r="L139" s="50">
        <v>100</v>
      </c>
      <c r="M139" s="51">
        <v>5.0999999999999996</v>
      </c>
      <c r="N139" s="51">
        <v>100</v>
      </c>
      <c r="O139" s="51">
        <v>510</v>
      </c>
      <c r="P139" s="52"/>
      <c r="Q139" s="52"/>
      <c r="R139" s="52">
        <v>5</v>
      </c>
      <c r="S139" s="52"/>
      <c r="T139" s="52">
        <v>5</v>
      </c>
      <c r="U139" s="32"/>
      <c r="V139" s="8">
        <f t="shared" si="23"/>
        <v>0</v>
      </c>
      <c r="W139" s="12" t="str">
        <f t="shared" si="24"/>
        <v>×</v>
      </c>
      <c r="X139" s="12" t="str">
        <f t="shared" si="25"/>
        <v>×</v>
      </c>
      <c r="Y139" s="12" t="str">
        <f t="shared" si="26"/>
        <v>×</v>
      </c>
      <c r="Z139" s="38" t="str">
        <f t="shared" si="27"/>
        <v/>
      </c>
      <c r="AA139" s="36">
        <f t="shared" si="28"/>
        <v>0</v>
      </c>
      <c r="AB139" s="1">
        <f t="shared" si="29"/>
        <v>78</v>
      </c>
      <c r="AC139" s="1" t="s">
        <v>45</v>
      </c>
    </row>
    <row r="140" spans="1:29" ht="14.25" customHeight="1">
      <c r="A140" s="7">
        <v>115</v>
      </c>
      <c r="B140" s="7">
        <v>79</v>
      </c>
      <c r="C140" s="7" t="s">
        <v>501</v>
      </c>
      <c r="D140" s="7"/>
      <c r="E140" s="7"/>
      <c r="F140" s="7">
        <v>346310</v>
      </c>
      <c r="G140" s="7"/>
      <c r="H140" s="7" t="s">
        <v>356</v>
      </c>
      <c r="I140" s="7" t="s">
        <v>477</v>
      </c>
      <c r="J140" s="7" t="s">
        <v>357</v>
      </c>
      <c r="K140" s="7" t="s">
        <v>80</v>
      </c>
      <c r="L140" s="50">
        <v>1</v>
      </c>
      <c r="M140" s="51">
        <v>73683</v>
      </c>
      <c r="N140" s="51">
        <v>1</v>
      </c>
      <c r="O140" s="51">
        <v>73683</v>
      </c>
      <c r="P140" s="52"/>
      <c r="Q140" s="52"/>
      <c r="R140" s="52">
        <v>20</v>
      </c>
      <c r="S140" s="52"/>
      <c r="T140" s="52">
        <v>20</v>
      </c>
      <c r="U140" s="32"/>
      <c r="V140" s="8">
        <f t="shared" si="23"/>
        <v>0</v>
      </c>
      <c r="W140" s="12" t="str">
        <f t="shared" si="24"/>
        <v>×</v>
      </c>
      <c r="X140" s="12" t="str">
        <f t="shared" si="25"/>
        <v>×</v>
      </c>
      <c r="Y140" s="12" t="str">
        <f t="shared" si="26"/>
        <v>×</v>
      </c>
      <c r="Z140" s="38" t="str">
        <f t="shared" si="27"/>
        <v/>
      </c>
      <c r="AA140" s="36">
        <f t="shared" si="28"/>
        <v>0</v>
      </c>
      <c r="AB140" s="1">
        <f t="shared" si="29"/>
        <v>79</v>
      </c>
      <c r="AC140" s="1" t="s">
        <v>45</v>
      </c>
    </row>
    <row r="141" spans="1:29" ht="14.25" customHeight="1">
      <c r="A141" s="7">
        <v>116</v>
      </c>
      <c r="B141" s="7">
        <v>80</v>
      </c>
      <c r="C141" s="7" t="s">
        <v>501</v>
      </c>
      <c r="D141" s="7"/>
      <c r="E141" s="7"/>
      <c r="F141" s="7">
        <v>238870</v>
      </c>
      <c r="G141" s="7"/>
      <c r="H141" s="7" t="s">
        <v>358</v>
      </c>
      <c r="I141" s="7" t="s">
        <v>477</v>
      </c>
      <c r="J141" s="7" t="s">
        <v>359</v>
      </c>
      <c r="K141" s="7" t="s">
        <v>360</v>
      </c>
      <c r="L141" s="50">
        <v>100</v>
      </c>
      <c r="M141" s="51">
        <v>5.9</v>
      </c>
      <c r="N141" s="51">
        <v>100</v>
      </c>
      <c r="O141" s="51">
        <v>590</v>
      </c>
      <c r="P141" s="52"/>
      <c r="Q141" s="52"/>
      <c r="R141" s="52">
        <v>2</v>
      </c>
      <c r="S141" s="52"/>
      <c r="T141" s="52">
        <v>2</v>
      </c>
      <c r="U141" s="32"/>
      <c r="V141" s="8">
        <f t="shared" si="23"/>
        <v>0</v>
      </c>
      <c r="W141" s="12" t="str">
        <f t="shared" si="24"/>
        <v>×</v>
      </c>
      <c r="X141" s="12" t="str">
        <f t="shared" si="25"/>
        <v>×</v>
      </c>
      <c r="Y141" s="12" t="str">
        <f t="shared" si="26"/>
        <v>×</v>
      </c>
      <c r="Z141" s="38" t="str">
        <f t="shared" si="27"/>
        <v/>
      </c>
      <c r="AA141" s="36">
        <f t="shared" si="28"/>
        <v>0</v>
      </c>
      <c r="AB141" s="1">
        <f t="shared" si="29"/>
        <v>80</v>
      </c>
      <c r="AC141" s="1" t="s">
        <v>45</v>
      </c>
    </row>
    <row r="142" spans="1:29" ht="14.25" customHeight="1">
      <c r="A142" s="7">
        <v>117</v>
      </c>
      <c r="B142" s="7">
        <v>81</v>
      </c>
      <c r="C142" s="7" t="s">
        <v>501</v>
      </c>
      <c r="D142" s="7"/>
      <c r="E142" s="7"/>
      <c r="F142" s="7"/>
      <c r="G142" s="7">
        <v>237930</v>
      </c>
      <c r="H142" s="7" t="s">
        <v>361</v>
      </c>
      <c r="I142" s="7" t="s">
        <v>530</v>
      </c>
      <c r="J142" s="7" t="s">
        <v>531</v>
      </c>
      <c r="K142" s="7" t="s">
        <v>119</v>
      </c>
      <c r="L142" s="50">
        <v>100</v>
      </c>
      <c r="M142" s="51">
        <v>50.6</v>
      </c>
      <c r="N142" s="51">
        <v>100</v>
      </c>
      <c r="O142" s="51">
        <v>5060</v>
      </c>
      <c r="P142" s="52"/>
      <c r="Q142" s="52"/>
      <c r="R142" s="52"/>
      <c r="S142" s="52">
        <v>6</v>
      </c>
      <c r="T142" s="52">
        <v>6</v>
      </c>
      <c r="U142" s="32"/>
      <c r="V142" s="8">
        <f t="shared" si="23"/>
        <v>0</v>
      </c>
      <c r="W142" s="12" t="str">
        <f t="shared" si="24"/>
        <v>×</v>
      </c>
      <c r="X142" s="12" t="str">
        <f t="shared" si="25"/>
        <v>×</v>
      </c>
      <c r="Y142" s="12" t="str">
        <f t="shared" si="26"/>
        <v>×</v>
      </c>
      <c r="Z142" s="38" t="str">
        <f t="shared" si="27"/>
        <v/>
      </c>
      <c r="AA142" s="36">
        <f t="shared" si="28"/>
        <v>0</v>
      </c>
      <c r="AB142" s="1">
        <f t="shared" si="29"/>
        <v>81</v>
      </c>
      <c r="AC142" s="1" t="s">
        <v>45</v>
      </c>
    </row>
    <row r="143" spans="1:29" ht="14.25" customHeight="1">
      <c r="A143" s="7">
        <v>118</v>
      </c>
      <c r="B143" s="7">
        <v>82</v>
      </c>
      <c r="C143" s="7" t="s">
        <v>501</v>
      </c>
      <c r="D143" s="7"/>
      <c r="E143" s="7" t="s">
        <v>362</v>
      </c>
      <c r="F143" s="7"/>
      <c r="G143" s="7"/>
      <c r="H143" s="7" t="s">
        <v>363</v>
      </c>
      <c r="I143" s="7" t="s">
        <v>478</v>
      </c>
      <c r="J143" s="7" t="s">
        <v>364</v>
      </c>
      <c r="K143" s="7" t="s">
        <v>365</v>
      </c>
      <c r="L143" s="50">
        <v>21</v>
      </c>
      <c r="M143" s="51">
        <v>10073</v>
      </c>
      <c r="N143" s="51">
        <v>21</v>
      </c>
      <c r="O143" s="51">
        <v>211533</v>
      </c>
      <c r="P143" s="52"/>
      <c r="Q143" s="52">
        <v>6</v>
      </c>
      <c r="R143" s="52"/>
      <c r="S143" s="52"/>
      <c r="T143" s="52">
        <v>6</v>
      </c>
      <c r="U143" s="32"/>
      <c r="V143" s="8">
        <f t="shared" si="23"/>
        <v>0</v>
      </c>
      <c r="W143" s="12" t="str">
        <f t="shared" si="24"/>
        <v>×</v>
      </c>
      <c r="X143" s="12" t="str">
        <f t="shared" si="25"/>
        <v>×</v>
      </c>
      <c r="Y143" s="12" t="str">
        <f t="shared" si="26"/>
        <v>×</v>
      </c>
      <c r="Z143" s="38" t="str">
        <f t="shared" si="27"/>
        <v/>
      </c>
      <c r="AA143" s="36">
        <f t="shared" si="28"/>
        <v>0</v>
      </c>
      <c r="AB143" s="1">
        <f t="shared" si="29"/>
        <v>82</v>
      </c>
      <c r="AC143" s="1" t="s">
        <v>45</v>
      </c>
    </row>
    <row r="144" spans="1:29" ht="14.25" customHeight="1">
      <c r="A144" s="7">
        <v>119</v>
      </c>
      <c r="B144" s="7">
        <v>83</v>
      </c>
      <c r="C144" s="7" t="s">
        <v>501</v>
      </c>
      <c r="D144" s="7"/>
      <c r="E144" s="7"/>
      <c r="F144" s="7"/>
      <c r="G144" s="7">
        <v>216230</v>
      </c>
      <c r="H144" s="7" t="s">
        <v>366</v>
      </c>
      <c r="I144" s="7" t="s">
        <v>532</v>
      </c>
      <c r="J144" s="7" t="s">
        <v>533</v>
      </c>
      <c r="K144" s="7" t="s">
        <v>534</v>
      </c>
      <c r="L144" s="50">
        <v>42</v>
      </c>
      <c r="M144" s="51">
        <v>20.6</v>
      </c>
      <c r="N144" s="51">
        <v>105</v>
      </c>
      <c r="O144" s="51">
        <v>2163</v>
      </c>
      <c r="P144" s="52"/>
      <c r="Q144" s="52"/>
      <c r="R144" s="52"/>
      <c r="S144" s="52">
        <v>24</v>
      </c>
      <c r="T144" s="52">
        <v>24</v>
      </c>
      <c r="U144" s="32"/>
      <c r="V144" s="8">
        <f t="shared" si="23"/>
        <v>0</v>
      </c>
      <c r="W144" s="12" t="str">
        <f t="shared" si="24"/>
        <v>×</v>
      </c>
      <c r="X144" s="12" t="str">
        <f t="shared" si="25"/>
        <v>×</v>
      </c>
      <c r="Y144" s="12" t="str">
        <f t="shared" si="26"/>
        <v>×</v>
      </c>
      <c r="Z144" s="38" t="str">
        <f t="shared" si="27"/>
        <v/>
      </c>
      <c r="AA144" s="36">
        <f t="shared" si="28"/>
        <v>0</v>
      </c>
      <c r="AB144" s="1">
        <f t="shared" si="29"/>
        <v>83</v>
      </c>
      <c r="AC144" s="1" t="s">
        <v>45</v>
      </c>
    </row>
    <row r="145" spans="1:29" ht="14.25" customHeight="1">
      <c r="A145" s="7">
        <v>120</v>
      </c>
      <c r="B145" s="7">
        <v>84</v>
      </c>
      <c r="C145" s="7" t="s">
        <v>501</v>
      </c>
      <c r="D145" s="7"/>
      <c r="E145" s="7"/>
      <c r="F145" s="7">
        <v>203580</v>
      </c>
      <c r="G145" s="7"/>
      <c r="H145" s="7" t="s">
        <v>367</v>
      </c>
      <c r="I145" s="7" t="s">
        <v>535</v>
      </c>
      <c r="J145" s="7" t="s">
        <v>368</v>
      </c>
      <c r="K145" s="7" t="s">
        <v>369</v>
      </c>
      <c r="L145" s="50">
        <v>100</v>
      </c>
      <c r="M145" s="51">
        <v>6.3</v>
      </c>
      <c r="N145" s="51">
        <v>100</v>
      </c>
      <c r="O145" s="51">
        <v>630</v>
      </c>
      <c r="P145" s="52"/>
      <c r="Q145" s="52"/>
      <c r="R145" s="52">
        <v>24</v>
      </c>
      <c r="S145" s="52"/>
      <c r="T145" s="52">
        <v>24</v>
      </c>
      <c r="U145" s="32"/>
      <c r="V145" s="8">
        <f t="shared" si="23"/>
        <v>0</v>
      </c>
      <c r="W145" s="12" t="str">
        <f t="shared" si="24"/>
        <v>×</v>
      </c>
      <c r="X145" s="12" t="str">
        <f t="shared" si="25"/>
        <v>×</v>
      </c>
      <c r="Y145" s="12" t="str">
        <f t="shared" si="26"/>
        <v>×</v>
      </c>
      <c r="Z145" s="38" t="str">
        <f t="shared" si="27"/>
        <v/>
      </c>
      <c r="AA145" s="36">
        <f t="shared" si="28"/>
        <v>0</v>
      </c>
      <c r="AB145" s="1">
        <f t="shared" si="29"/>
        <v>84</v>
      </c>
      <c r="AC145" s="1" t="s">
        <v>45</v>
      </c>
    </row>
    <row r="146" spans="1:29" ht="14.25" customHeight="1">
      <c r="A146" s="7">
        <v>121</v>
      </c>
      <c r="B146" s="7">
        <v>85</v>
      </c>
      <c r="C146" s="7" t="s">
        <v>501</v>
      </c>
      <c r="D146" s="7">
        <v>215441</v>
      </c>
      <c r="E146" s="7"/>
      <c r="F146" s="7"/>
      <c r="G146" s="7"/>
      <c r="H146" s="7" t="s">
        <v>370</v>
      </c>
      <c r="I146" s="7" t="s">
        <v>535</v>
      </c>
      <c r="J146" s="7" t="s">
        <v>536</v>
      </c>
      <c r="K146" s="7" t="s">
        <v>371</v>
      </c>
      <c r="L146" s="50">
        <v>600</v>
      </c>
      <c r="M146" s="51">
        <v>16.600000000000001</v>
      </c>
      <c r="N146" s="51">
        <v>600</v>
      </c>
      <c r="O146" s="51">
        <v>9960</v>
      </c>
      <c r="P146" s="52">
        <v>5</v>
      </c>
      <c r="Q146" s="52"/>
      <c r="R146" s="52"/>
      <c r="S146" s="52"/>
      <c r="T146" s="52">
        <v>5</v>
      </c>
      <c r="U146" s="32"/>
      <c r="V146" s="8">
        <f t="shared" si="23"/>
        <v>0</v>
      </c>
      <c r="W146" s="12" t="str">
        <f t="shared" si="24"/>
        <v>×</v>
      </c>
      <c r="X146" s="12" t="str">
        <f t="shared" si="25"/>
        <v>×</v>
      </c>
      <c r="Y146" s="12" t="str">
        <f t="shared" si="26"/>
        <v>×</v>
      </c>
      <c r="Z146" s="38" t="str">
        <f t="shared" si="27"/>
        <v/>
      </c>
      <c r="AA146" s="36">
        <f t="shared" si="28"/>
        <v>0</v>
      </c>
      <c r="AB146" s="1">
        <f t="shared" si="29"/>
        <v>85</v>
      </c>
      <c r="AC146" s="1" t="s">
        <v>45</v>
      </c>
    </row>
    <row r="147" spans="1:29" ht="14.25" customHeight="1">
      <c r="A147" s="7">
        <v>122</v>
      </c>
      <c r="B147" s="7">
        <v>86</v>
      </c>
      <c r="C147" s="7" t="s">
        <v>501</v>
      </c>
      <c r="D147" s="7"/>
      <c r="E147" s="7"/>
      <c r="F147" s="7">
        <v>225750</v>
      </c>
      <c r="G147" s="7"/>
      <c r="H147" s="7" t="s">
        <v>372</v>
      </c>
      <c r="I147" s="7" t="s">
        <v>535</v>
      </c>
      <c r="J147" s="7" t="s">
        <v>373</v>
      </c>
      <c r="K147" s="7" t="s">
        <v>374</v>
      </c>
      <c r="L147" s="50">
        <v>100</v>
      </c>
      <c r="M147" s="51">
        <v>7.7</v>
      </c>
      <c r="N147" s="51">
        <v>100</v>
      </c>
      <c r="O147" s="51">
        <v>770</v>
      </c>
      <c r="P147" s="52"/>
      <c r="Q147" s="52"/>
      <c r="R147" s="52">
        <v>10</v>
      </c>
      <c r="S147" s="52"/>
      <c r="T147" s="52">
        <v>10</v>
      </c>
      <c r="U147" s="32"/>
      <c r="V147" s="8">
        <f t="shared" si="23"/>
        <v>0</v>
      </c>
      <c r="W147" s="12" t="str">
        <f t="shared" si="24"/>
        <v>×</v>
      </c>
      <c r="X147" s="12" t="str">
        <f t="shared" si="25"/>
        <v>×</v>
      </c>
      <c r="Y147" s="12" t="str">
        <f t="shared" si="26"/>
        <v>×</v>
      </c>
      <c r="Z147" s="38" t="str">
        <f t="shared" si="27"/>
        <v/>
      </c>
      <c r="AA147" s="36">
        <f t="shared" si="28"/>
        <v>0</v>
      </c>
      <c r="AB147" s="1">
        <f t="shared" si="29"/>
        <v>86</v>
      </c>
      <c r="AC147" s="1" t="s">
        <v>45</v>
      </c>
    </row>
    <row r="148" spans="1:29" ht="14.25" customHeight="1">
      <c r="A148" s="7">
        <v>123</v>
      </c>
      <c r="B148" s="7">
        <v>87</v>
      </c>
      <c r="C148" s="7" t="s">
        <v>501</v>
      </c>
      <c r="D148" s="7">
        <v>251370</v>
      </c>
      <c r="E148" s="7"/>
      <c r="F148" s="7"/>
      <c r="G148" s="7"/>
      <c r="H148" s="7" t="s">
        <v>375</v>
      </c>
      <c r="I148" s="7" t="s">
        <v>537</v>
      </c>
      <c r="J148" s="7" t="s">
        <v>538</v>
      </c>
      <c r="K148" s="7" t="s">
        <v>215</v>
      </c>
      <c r="L148" s="50">
        <v>500</v>
      </c>
      <c r="M148" s="51">
        <v>4.3</v>
      </c>
      <c r="N148" s="51">
        <v>500</v>
      </c>
      <c r="O148" s="51">
        <v>2150</v>
      </c>
      <c r="P148" s="52">
        <v>1</v>
      </c>
      <c r="Q148" s="52"/>
      <c r="R148" s="52"/>
      <c r="S148" s="52"/>
      <c r="T148" s="52">
        <v>1</v>
      </c>
      <c r="U148" s="32"/>
      <c r="V148" s="8">
        <f t="shared" si="23"/>
        <v>0</v>
      </c>
      <c r="W148" s="12" t="str">
        <f t="shared" si="24"/>
        <v>×</v>
      </c>
      <c r="X148" s="12" t="str">
        <f t="shared" si="25"/>
        <v>×</v>
      </c>
      <c r="Y148" s="12" t="str">
        <f t="shared" si="26"/>
        <v>×</v>
      </c>
      <c r="Z148" s="38" t="str">
        <f t="shared" si="27"/>
        <v/>
      </c>
      <c r="AA148" s="36">
        <f t="shared" si="28"/>
        <v>0</v>
      </c>
      <c r="AB148" s="1">
        <f t="shared" si="29"/>
        <v>87</v>
      </c>
      <c r="AC148" s="1" t="s">
        <v>45</v>
      </c>
    </row>
    <row r="149" spans="1:29" ht="14.25" customHeight="1">
      <c r="A149" s="7">
        <v>124</v>
      </c>
      <c r="B149" s="7">
        <v>88</v>
      </c>
      <c r="C149" s="7" t="s">
        <v>501</v>
      </c>
      <c r="D149" s="7"/>
      <c r="E149" s="7"/>
      <c r="F149" s="7"/>
      <c r="G149" s="7" t="s">
        <v>472</v>
      </c>
      <c r="H149" s="7" t="s">
        <v>376</v>
      </c>
      <c r="I149" s="7" t="s">
        <v>537</v>
      </c>
      <c r="J149" s="7" t="s">
        <v>377</v>
      </c>
      <c r="K149" s="7" t="s">
        <v>539</v>
      </c>
      <c r="L149" s="50">
        <v>350</v>
      </c>
      <c r="M149" s="51">
        <v>12.3</v>
      </c>
      <c r="N149" s="51">
        <v>350</v>
      </c>
      <c r="O149" s="51">
        <v>4305</v>
      </c>
      <c r="P149" s="52"/>
      <c r="Q149" s="52"/>
      <c r="R149" s="52"/>
      <c r="S149" s="52">
        <v>6</v>
      </c>
      <c r="T149" s="52">
        <v>6</v>
      </c>
      <c r="U149" s="32"/>
      <c r="V149" s="8">
        <f t="shared" si="23"/>
        <v>0</v>
      </c>
      <c r="W149" s="12" t="str">
        <f t="shared" si="24"/>
        <v>×</v>
      </c>
      <c r="X149" s="12" t="str">
        <f t="shared" si="25"/>
        <v>×</v>
      </c>
      <c r="Y149" s="12" t="str">
        <f t="shared" si="26"/>
        <v>×</v>
      </c>
      <c r="Z149" s="38" t="str">
        <f t="shared" si="27"/>
        <v/>
      </c>
      <c r="AA149" s="36">
        <f t="shared" si="28"/>
        <v>0</v>
      </c>
      <c r="AB149" s="1">
        <f t="shared" si="29"/>
        <v>88</v>
      </c>
      <c r="AC149" s="1" t="s">
        <v>45</v>
      </c>
    </row>
    <row r="150" spans="1:29" ht="14.25" customHeight="1">
      <c r="A150" s="7">
        <v>125</v>
      </c>
      <c r="B150" s="7">
        <v>89</v>
      </c>
      <c r="C150" s="7" t="s">
        <v>501</v>
      </c>
      <c r="D150" s="7"/>
      <c r="E150" s="7"/>
      <c r="F150" s="7"/>
      <c r="G150" s="7">
        <v>205181</v>
      </c>
      <c r="H150" s="7" t="s">
        <v>378</v>
      </c>
      <c r="I150" s="7" t="s">
        <v>479</v>
      </c>
      <c r="J150" s="7" t="s">
        <v>379</v>
      </c>
      <c r="K150" s="7" t="s">
        <v>380</v>
      </c>
      <c r="L150" s="50">
        <v>100</v>
      </c>
      <c r="M150" s="51">
        <v>22.7</v>
      </c>
      <c r="N150" s="51">
        <v>100</v>
      </c>
      <c r="O150" s="51">
        <v>2270</v>
      </c>
      <c r="P150" s="52"/>
      <c r="Q150" s="52"/>
      <c r="R150" s="52"/>
      <c r="S150" s="52">
        <v>12</v>
      </c>
      <c r="T150" s="52">
        <v>12</v>
      </c>
      <c r="U150" s="32"/>
      <c r="V150" s="8">
        <f t="shared" si="23"/>
        <v>0</v>
      </c>
      <c r="W150" s="12" t="str">
        <f t="shared" si="24"/>
        <v>×</v>
      </c>
      <c r="X150" s="12" t="str">
        <f t="shared" si="25"/>
        <v>×</v>
      </c>
      <c r="Y150" s="12" t="str">
        <f t="shared" si="26"/>
        <v>×</v>
      </c>
      <c r="Z150" s="38" t="str">
        <f t="shared" si="27"/>
        <v/>
      </c>
      <c r="AA150" s="36">
        <f t="shared" si="28"/>
        <v>0</v>
      </c>
      <c r="AB150" s="1">
        <f t="shared" si="29"/>
        <v>89</v>
      </c>
      <c r="AC150" s="1" t="s">
        <v>45</v>
      </c>
    </row>
    <row r="151" spans="1:29" ht="14.25" customHeight="1">
      <c r="A151" s="7">
        <v>126</v>
      </c>
      <c r="B151" s="7">
        <v>90</v>
      </c>
      <c r="C151" s="7" t="s">
        <v>501</v>
      </c>
      <c r="D151" s="7"/>
      <c r="E151" s="7"/>
      <c r="F151" s="7">
        <v>217280</v>
      </c>
      <c r="G151" s="7"/>
      <c r="H151" s="7" t="s">
        <v>381</v>
      </c>
      <c r="I151" s="7" t="s">
        <v>479</v>
      </c>
      <c r="J151" s="7" t="s">
        <v>382</v>
      </c>
      <c r="K151" s="7" t="s">
        <v>119</v>
      </c>
      <c r="L151" s="50">
        <v>100</v>
      </c>
      <c r="M151" s="51">
        <v>5.7</v>
      </c>
      <c r="N151" s="51">
        <v>100</v>
      </c>
      <c r="O151" s="51">
        <v>570</v>
      </c>
      <c r="P151" s="52"/>
      <c r="Q151" s="52"/>
      <c r="R151" s="52">
        <v>1</v>
      </c>
      <c r="S151" s="52"/>
      <c r="T151" s="52">
        <v>1</v>
      </c>
      <c r="U151" s="32"/>
      <c r="V151" s="8">
        <f t="shared" si="23"/>
        <v>0</v>
      </c>
      <c r="W151" s="12" t="str">
        <f t="shared" si="24"/>
        <v>×</v>
      </c>
      <c r="X151" s="12" t="str">
        <f t="shared" si="25"/>
        <v>×</v>
      </c>
      <c r="Y151" s="12" t="str">
        <f t="shared" si="26"/>
        <v>×</v>
      </c>
      <c r="Z151" s="38" t="str">
        <f t="shared" si="27"/>
        <v/>
      </c>
      <c r="AA151" s="36">
        <f t="shared" si="28"/>
        <v>0</v>
      </c>
      <c r="AB151" s="1">
        <f t="shared" si="29"/>
        <v>90</v>
      </c>
      <c r="AC151" s="1" t="s">
        <v>45</v>
      </c>
    </row>
    <row r="152" spans="1:29" ht="14.25" customHeight="1">
      <c r="A152" s="7">
        <v>127</v>
      </c>
      <c r="B152" s="7">
        <v>91</v>
      </c>
      <c r="C152" s="7" t="s">
        <v>501</v>
      </c>
      <c r="D152" s="7"/>
      <c r="E152" s="7"/>
      <c r="F152" s="7">
        <v>216670</v>
      </c>
      <c r="G152" s="7"/>
      <c r="H152" s="7" t="s">
        <v>383</v>
      </c>
      <c r="I152" s="7" t="s">
        <v>540</v>
      </c>
      <c r="J152" s="7" t="s">
        <v>384</v>
      </c>
      <c r="K152" s="7" t="s">
        <v>80</v>
      </c>
      <c r="L152" s="50">
        <v>500</v>
      </c>
      <c r="M152" s="51">
        <v>1.9</v>
      </c>
      <c r="N152" s="51">
        <v>500</v>
      </c>
      <c r="O152" s="51">
        <v>950</v>
      </c>
      <c r="P152" s="52"/>
      <c r="Q152" s="52"/>
      <c r="R152" s="52">
        <v>1</v>
      </c>
      <c r="S152" s="52"/>
      <c r="T152" s="52">
        <v>1</v>
      </c>
      <c r="U152" s="32"/>
      <c r="V152" s="8">
        <f t="shared" si="23"/>
        <v>0</v>
      </c>
      <c r="W152" s="12" t="str">
        <f t="shared" si="24"/>
        <v>×</v>
      </c>
      <c r="X152" s="12" t="str">
        <f t="shared" si="25"/>
        <v>×</v>
      </c>
      <c r="Y152" s="12" t="str">
        <f t="shared" si="26"/>
        <v>×</v>
      </c>
      <c r="Z152" s="38" t="str">
        <f t="shared" si="27"/>
        <v/>
      </c>
      <c r="AA152" s="36">
        <f t="shared" si="28"/>
        <v>0</v>
      </c>
      <c r="AB152" s="1">
        <f t="shared" si="29"/>
        <v>91</v>
      </c>
      <c r="AC152" s="1" t="s">
        <v>45</v>
      </c>
    </row>
    <row r="153" spans="1:29" ht="14.25" customHeight="1">
      <c r="A153" s="7">
        <v>128</v>
      </c>
      <c r="B153" s="7">
        <v>92</v>
      </c>
      <c r="C153" s="7" t="s">
        <v>501</v>
      </c>
      <c r="D153" s="7"/>
      <c r="E153" s="7"/>
      <c r="F153" s="7">
        <v>200941</v>
      </c>
      <c r="G153" s="7"/>
      <c r="H153" s="7" t="s">
        <v>385</v>
      </c>
      <c r="I153" s="7" t="s">
        <v>386</v>
      </c>
      <c r="J153" s="7" t="s">
        <v>387</v>
      </c>
      <c r="K153" s="7" t="s">
        <v>119</v>
      </c>
      <c r="L153" s="50">
        <v>100</v>
      </c>
      <c r="M153" s="51">
        <v>9.8000000000000007</v>
      </c>
      <c r="N153" s="51">
        <v>100</v>
      </c>
      <c r="O153" s="51">
        <v>980</v>
      </c>
      <c r="P153" s="52"/>
      <c r="Q153" s="52"/>
      <c r="R153" s="52">
        <v>5</v>
      </c>
      <c r="S153" s="52"/>
      <c r="T153" s="52">
        <v>5</v>
      </c>
      <c r="U153" s="32"/>
      <c r="V153" s="8">
        <f t="shared" si="23"/>
        <v>0</v>
      </c>
      <c r="W153" s="12" t="str">
        <f t="shared" si="24"/>
        <v>×</v>
      </c>
      <c r="X153" s="12" t="str">
        <f t="shared" si="25"/>
        <v>×</v>
      </c>
      <c r="Y153" s="12" t="str">
        <f t="shared" si="26"/>
        <v>×</v>
      </c>
      <c r="Z153" s="38" t="str">
        <f t="shared" si="27"/>
        <v/>
      </c>
      <c r="AA153" s="36">
        <f t="shared" si="28"/>
        <v>0</v>
      </c>
      <c r="AB153" s="1">
        <f t="shared" si="29"/>
        <v>92</v>
      </c>
      <c r="AC153" s="1" t="s">
        <v>45</v>
      </c>
    </row>
    <row r="154" spans="1:29" ht="14.25" customHeight="1">
      <c r="A154" s="7">
        <v>129</v>
      </c>
      <c r="B154" s="7">
        <v>93</v>
      </c>
      <c r="C154" s="7" t="s">
        <v>501</v>
      </c>
      <c r="D154" s="7"/>
      <c r="E154" s="7"/>
      <c r="F154" s="7">
        <v>316660</v>
      </c>
      <c r="G154" s="7"/>
      <c r="H154" s="7" t="s">
        <v>388</v>
      </c>
      <c r="I154" s="7" t="s">
        <v>173</v>
      </c>
      <c r="J154" s="7" t="s">
        <v>541</v>
      </c>
      <c r="K154" s="7" t="s">
        <v>389</v>
      </c>
      <c r="L154" s="50">
        <v>10</v>
      </c>
      <c r="M154" s="51">
        <v>1061</v>
      </c>
      <c r="N154" s="51">
        <v>10</v>
      </c>
      <c r="O154" s="51">
        <v>10610</v>
      </c>
      <c r="P154" s="52"/>
      <c r="Q154" s="52"/>
      <c r="R154" s="52">
        <v>20</v>
      </c>
      <c r="S154" s="52"/>
      <c r="T154" s="52">
        <v>20</v>
      </c>
      <c r="U154" s="32"/>
      <c r="V154" s="8">
        <f t="shared" si="23"/>
        <v>0</v>
      </c>
      <c r="W154" s="12" t="str">
        <f t="shared" si="24"/>
        <v>×</v>
      </c>
      <c r="X154" s="12" t="str">
        <f t="shared" si="25"/>
        <v>×</v>
      </c>
      <c r="Y154" s="12" t="str">
        <f t="shared" si="26"/>
        <v>×</v>
      </c>
      <c r="Z154" s="38" t="str">
        <f t="shared" si="27"/>
        <v/>
      </c>
      <c r="AA154" s="36">
        <f t="shared" si="28"/>
        <v>0</v>
      </c>
      <c r="AB154" s="1">
        <f t="shared" si="29"/>
        <v>93</v>
      </c>
      <c r="AC154" s="1" t="s">
        <v>45</v>
      </c>
    </row>
    <row r="155" spans="1:29" ht="14.25" customHeight="1">
      <c r="A155" s="7">
        <v>130</v>
      </c>
      <c r="B155" s="7">
        <v>94</v>
      </c>
      <c r="C155" s="7" t="s">
        <v>501</v>
      </c>
      <c r="D155" s="7"/>
      <c r="E155" s="7" t="s">
        <v>390</v>
      </c>
      <c r="F155" s="7"/>
      <c r="G155" s="7"/>
      <c r="H155" s="7" t="s">
        <v>391</v>
      </c>
      <c r="I155" s="7" t="s">
        <v>173</v>
      </c>
      <c r="J155" s="7" t="s">
        <v>392</v>
      </c>
      <c r="K155" s="7" t="s">
        <v>393</v>
      </c>
      <c r="L155" s="50">
        <v>120</v>
      </c>
      <c r="M155" s="51">
        <v>34.299999999999997</v>
      </c>
      <c r="N155" s="51">
        <v>120</v>
      </c>
      <c r="O155" s="51">
        <v>4116</v>
      </c>
      <c r="P155" s="52"/>
      <c r="Q155" s="52">
        <v>1</v>
      </c>
      <c r="R155" s="52"/>
      <c r="S155" s="52"/>
      <c r="T155" s="52">
        <v>1</v>
      </c>
      <c r="U155" s="32"/>
      <c r="V155" s="8">
        <f t="shared" si="23"/>
        <v>0</v>
      </c>
      <c r="W155" s="12" t="str">
        <f t="shared" si="24"/>
        <v>×</v>
      </c>
      <c r="X155" s="12" t="str">
        <f t="shared" si="25"/>
        <v>×</v>
      </c>
      <c r="Y155" s="12" t="str">
        <f t="shared" si="26"/>
        <v>×</v>
      </c>
      <c r="Z155" s="38" t="str">
        <f t="shared" si="27"/>
        <v/>
      </c>
      <c r="AA155" s="36">
        <f t="shared" si="28"/>
        <v>0</v>
      </c>
      <c r="AB155" s="1">
        <f t="shared" si="29"/>
        <v>94</v>
      </c>
      <c r="AC155" s="1" t="s">
        <v>45</v>
      </c>
    </row>
    <row r="156" spans="1:29" ht="14.25" customHeight="1">
      <c r="A156" s="7">
        <v>131</v>
      </c>
      <c r="B156" s="7">
        <v>95</v>
      </c>
      <c r="C156" s="7" t="s">
        <v>501</v>
      </c>
      <c r="D156" s="7"/>
      <c r="E156" s="7"/>
      <c r="F156" s="7">
        <v>325630</v>
      </c>
      <c r="G156" s="7"/>
      <c r="H156" s="7" t="s">
        <v>394</v>
      </c>
      <c r="I156" s="7" t="s">
        <v>542</v>
      </c>
      <c r="J156" s="7" t="s">
        <v>395</v>
      </c>
      <c r="K156" s="7" t="s">
        <v>396</v>
      </c>
      <c r="L156" s="50">
        <v>2</v>
      </c>
      <c r="M156" s="51">
        <v>2807</v>
      </c>
      <c r="N156" s="51">
        <v>2</v>
      </c>
      <c r="O156" s="51">
        <v>5614</v>
      </c>
      <c r="P156" s="52"/>
      <c r="Q156" s="52"/>
      <c r="R156" s="52">
        <v>18</v>
      </c>
      <c r="S156" s="52"/>
      <c r="T156" s="52">
        <v>18</v>
      </c>
      <c r="U156" s="32"/>
      <c r="V156" s="8">
        <f t="shared" si="23"/>
        <v>0</v>
      </c>
      <c r="W156" s="12" t="str">
        <f t="shared" si="24"/>
        <v>×</v>
      </c>
      <c r="X156" s="12" t="str">
        <f t="shared" si="25"/>
        <v>×</v>
      </c>
      <c r="Y156" s="12" t="str">
        <f t="shared" si="26"/>
        <v>×</v>
      </c>
      <c r="Z156" s="38" t="str">
        <f t="shared" si="27"/>
        <v/>
      </c>
      <c r="AA156" s="36">
        <f t="shared" si="28"/>
        <v>0</v>
      </c>
      <c r="AB156" s="1">
        <f t="shared" si="29"/>
        <v>95</v>
      </c>
      <c r="AC156" s="1" t="s">
        <v>45</v>
      </c>
    </row>
    <row r="157" spans="1:29" ht="14.25" customHeight="1">
      <c r="A157" s="7">
        <v>132</v>
      </c>
      <c r="B157" s="7">
        <v>96</v>
      </c>
      <c r="C157" s="7" t="s">
        <v>501</v>
      </c>
      <c r="D157" s="7"/>
      <c r="E157" s="7" t="s">
        <v>397</v>
      </c>
      <c r="F157" s="7"/>
      <c r="G157" s="7"/>
      <c r="H157" s="7" t="s">
        <v>398</v>
      </c>
      <c r="I157" s="7" t="s">
        <v>488</v>
      </c>
      <c r="J157" s="7" t="s">
        <v>399</v>
      </c>
      <c r="K157" s="7" t="s">
        <v>400</v>
      </c>
      <c r="L157" s="50">
        <v>1</v>
      </c>
      <c r="M157" s="51">
        <v>24994</v>
      </c>
      <c r="N157" s="51">
        <v>1</v>
      </c>
      <c r="O157" s="51">
        <v>24994</v>
      </c>
      <c r="P157" s="52"/>
      <c r="Q157" s="52">
        <v>18</v>
      </c>
      <c r="R157" s="52"/>
      <c r="S157" s="52"/>
      <c r="T157" s="52">
        <v>18</v>
      </c>
      <c r="U157" s="32"/>
      <c r="V157" s="8">
        <f t="shared" si="23"/>
        <v>0</v>
      </c>
      <c r="W157" s="12" t="str">
        <f t="shared" si="24"/>
        <v>×</v>
      </c>
      <c r="X157" s="12" t="str">
        <f t="shared" si="25"/>
        <v>×</v>
      </c>
      <c r="Y157" s="12" t="str">
        <f t="shared" si="26"/>
        <v>×</v>
      </c>
      <c r="Z157" s="38" t="str">
        <f t="shared" si="27"/>
        <v/>
      </c>
      <c r="AA157" s="36">
        <f t="shared" si="28"/>
        <v>0</v>
      </c>
      <c r="AB157" s="1">
        <f t="shared" si="29"/>
        <v>96</v>
      </c>
      <c r="AC157" s="1" t="s">
        <v>45</v>
      </c>
    </row>
    <row r="158" spans="1:29" ht="14.25" customHeight="1">
      <c r="A158" s="7">
        <v>133</v>
      </c>
      <c r="B158" s="7">
        <v>97</v>
      </c>
      <c r="C158" s="7" t="s">
        <v>501</v>
      </c>
      <c r="D158" s="7"/>
      <c r="E158" s="7"/>
      <c r="F158" s="7">
        <v>213432</v>
      </c>
      <c r="G158" s="7"/>
      <c r="H158" s="7" t="s">
        <v>401</v>
      </c>
      <c r="I158" s="7" t="s">
        <v>543</v>
      </c>
      <c r="J158" s="7" t="s">
        <v>402</v>
      </c>
      <c r="K158" s="7" t="s">
        <v>403</v>
      </c>
      <c r="L158" s="50">
        <v>300</v>
      </c>
      <c r="M158" s="51">
        <v>13.5</v>
      </c>
      <c r="N158" s="51">
        <v>300</v>
      </c>
      <c r="O158" s="51">
        <v>4050</v>
      </c>
      <c r="P158" s="52"/>
      <c r="Q158" s="52"/>
      <c r="R158" s="52">
        <v>2</v>
      </c>
      <c r="S158" s="52"/>
      <c r="T158" s="52">
        <v>2</v>
      </c>
      <c r="U158" s="32"/>
      <c r="V158" s="8">
        <f t="shared" si="23"/>
        <v>0</v>
      </c>
      <c r="W158" s="12" t="str">
        <f t="shared" si="24"/>
        <v>×</v>
      </c>
      <c r="X158" s="12" t="str">
        <f t="shared" si="25"/>
        <v>×</v>
      </c>
      <c r="Y158" s="12" t="str">
        <f t="shared" si="26"/>
        <v>×</v>
      </c>
      <c r="Z158" s="38" t="str">
        <f t="shared" si="27"/>
        <v/>
      </c>
      <c r="AA158" s="36">
        <f t="shared" si="28"/>
        <v>0</v>
      </c>
      <c r="AB158" s="1">
        <f t="shared" si="29"/>
        <v>97</v>
      </c>
      <c r="AC158" s="1" t="s">
        <v>45</v>
      </c>
    </row>
    <row r="159" spans="1:29" ht="14.25" customHeight="1">
      <c r="A159" s="7">
        <v>134</v>
      </c>
      <c r="B159" s="7">
        <v>98</v>
      </c>
      <c r="C159" s="7" t="s">
        <v>501</v>
      </c>
      <c r="D159" s="7">
        <v>218300</v>
      </c>
      <c r="E159" s="7"/>
      <c r="F159" s="7"/>
      <c r="G159" s="7"/>
      <c r="H159" s="7" t="s">
        <v>404</v>
      </c>
      <c r="I159" s="7" t="s">
        <v>543</v>
      </c>
      <c r="J159" s="7" t="s">
        <v>544</v>
      </c>
      <c r="K159" s="7" t="s">
        <v>518</v>
      </c>
      <c r="L159" s="50">
        <v>100</v>
      </c>
      <c r="M159" s="51">
        <v>5.7</v>
      </c>
      <c r="N159" s="51">
        <v>100</v>
      </c>
      <c r="O159" s="51">
        <v>570</v>
      </c>
      <c r="P159" s="52">
        <v>6</v>
      </c>
      <c r="Q159" s="52"/>
      <c r="R159" s="52"/>
      <c r="S159" s="52"/>
      <c r="T159" s="52">
        <v>6</v>
      </c>
      <c r="U159" s="32"/>
      <c r="V159" s="8">
        <f t="shared" si="23"/>
        <v>0</v>
      </c>
      <c r="W159" s="12" t="str">
        <f t="shared" si="24"/>
        <v>×</v>
      </c>
      <c r="X159" s="12" t="str">
        <f t="shared" si="25"/>
        <v>×</v>
      </c>
      <c r="Y159" s="12" t="str">
        <f t="shared" si="26"/>
        <v>×</v>
      </c>
      <c r="Z159" s="38" t="str">
        <f t="shared" si="27"/>
        <v/>
      </c>
      <c r="AA159" s="36">
        <f t="shared" si="28"/>
        <v>0</v>
      </c>
      <c r="AB159" s="1">
        <f t="shared" si="29"/>
        <v>98</v>
      </c>
      <c r="AC159" s="1" t="s">
        <v>45</v>
      </c>
    </row>
    <row r="160" spans="1:29" ht="14.25" customHeight="1">
      <c r="A160" s="7">
        <v>135</v>
      </c>
      <c r="B160" s="7">
        <v>99</v>
      </c>
      <c r="C160" s="7" t="s">
        <v>501</v>
      </c>
      <c r="D160" s="7"/>
      <c r="E160" s="7"/>
      <c r="F160" s="7">
        <v>332400</v>
      </c>
      <c r="G160" s="7"/>
      <c r="H160" s="7" t="s">
        <v>405</v>
      </c>
      <c r="I160" s="7" t="s">
        <v>545</v>
      </c>
      <c r="J160" s="7" t="s">
        <v>406</v>
      </c>
      <c r="K160" s="7" t="s">
        <v>80</v>
      </c>
      <c r="L160" s="50">
        <v>1</v>
      </c>
      <c r="M160" s="51">
        <v>91136</v>
      </c>
      <c r="N160" s="51">
        <v>1</v>
      </c>
      <c r="O160" s="51">
        <v>91136</v>
      </c>
      <c r="P160" s="52"/>
      <c r="Q160" s="52"/>
      <c r="R160" s="52">
        <v>96</v>
      </c>
      <c r="S160" s="52"/>
      <c r="T160" s="52">
        <v>96</v>
      </c>
      <c r="U160" s="32"/>
      <c r="V160" s="8">
        <f t="shared" si="23"/>
        <v>0</v>
      </c>
      <c r="W160" s="12" t="str">
        <f t="shared" si="24"/>
        <v>×</v>
      </c>
      <c r="X160" s="12" t="str">
        <f t="shared" si="25"/>
        <v>×</v>
      </c>
      <c r="Y160" s="12" t="str">
        <f t="shared" si="26"/>
        <v>×</v>
      </c>
      <c r="Z160" s="38" t="str">
        <f t="shared" si="27"/>
        <v/>
      </c>
      <c r="AA160" s="36">
        <f t="shared" si="28"/>
        <v>0</v>
      </c>
      <c r="AB160" s="1">
        <f t="shared" si="29"/>
        <v>99</v>
      </c>
      <c r="AC160" s="1" t="s">
        <v>45</v>
      </c>
    </row>
    <row r="161" spans="1:29" ht="14.25" customHeight="1">
      <c r="A161" s="7">
        <v>136</v>
      </c>
      <c r="B161" s="7">
        <v>100</v>
      </c>
      <c r="C161" s="7" t="s">
        <v>501</v>
      </c>
      <c r="D161" s="7">
        <v>250043</v>
      </c>
      <c r="E161" s="7"/>
      <c r="F161" s="7"/>
      <c r="G161" s="7"/>
      <c r="H161" s="7" t="s">
        <v>407</v>
      </c>
      <c r="I161" s="7" t="s">
        <v>545</v>
      </c>
      <c r="J161" s="7" t="s">
        <v>408</v>
      </c>
      <c r="K161" s="7" t="s">
        <v>409</v>
      </c>
      <c r="L161" s="50">
        <v>50</v>
      </c>
      <c r="M161" s="51">
        <v>22</v>
      </c>
      <c r="N161" s="51">
        <v>50</v>
      </c>
      <c r="O161" s="51">
        <v>1100</v>
      </c>
      <c r="P161" s="52">
        <v>15</v>
      </c>
      <c r="Q161" s="52"/>
      <c r="R161" s="52"/>
      <c r="S161" s="52"/>
      <c r="T161" s="52">
        <v>15</v>
      </c>
      <c r="U161" s="32"/>
      <c r="V161" s="8">
        <f t="shared" si="23"/>
        <v>0</v>
      </c>
      <c r="W161" s="12" t="str">
        <f t="shared" si="24"/>
        <v>×</v>
      </c>
      <c r="X161" s="12" t="str">
        <f t="shared" si="25"/>
        <v>×</v>
      </c>
      <c r="Y161" s="12" t="str">
        <f t="shared" si="26"/>
        <v>×</v>
      </c>
      <c r="Z161" s="38" t="str">
        <f t="shared" si="27"/>
        <v/>
      </c>
      <c r="AA161" s="36">
        <f t="shared" si="28"/>
        <v>0</v>
      </c>
      <c r="AB161" s="1">
        <f t="shared" si="29"/>
        <v>100</v>
      </c>
      <c r="AC161" s="1" t="s">
        <v>45</v>
      </c>
    </row>
    <row r="162" spans="1:29" ht="14.25" customHeight="1">
      <c r="A162" s="7">
        <v>137</v>
      </c>
      <c r="B162" s="7">
        <v>101</v>
      </c>
      <c r="C162" s="7" t="s">
        <v>501</v>
      </c>
      <c r="D162" s="7"/>
      <c r="E162" s="7"/>
      <c r="F162" s="7">
        <v>307000</v>
      </c>
      <c r="G162" s="7"/>
      <c r="H162" s="7" t="s">
        <v>410</v>
      </c>
      <c r="I162" s="7" t="s">
        <v>546</v>
      </c>
      <c r="J162" s="7" t="s">
        <v>547</v>
      </c>
      <c r="K162" s="7" t="s">
        <v>80</v>
      </c>
      <c r="L162" s="50">
        <v>1</v>
      </c>
      <c r="M162" s="51">
        <v>230637</v>
      </c>
      <c r="N162" s="51">
        <v>1</v>
      </c>
      <c r="O162" s="51">
        <v>230637</v>
      </c>
      <c r="P162" s="52"/>
      <c r="Q162" s="52"/>
      <c r="R162" s="52">
        <v>6</v>
      </c>
      <c r="S162" s="52"/>
      <c r="T162" s="52">
        <v>6</v>
      </c>
      <c r="U162" s="32"/>
      <c r="V162" s="8">
        <f t="shared" si="23"/>
        <v>0</v>
      </c>
      <c r="W162" s="12" t="str">
        <f t="shared" si="24"/>
        <v>×</v>
      </c>
      <c r="X162" s="12" t="str">
        <f t="shared" si="25"/>
        <v>×</v>
      </c>
      <c r="Y162" s="12" t="str">
        <f t="shared" si="26"/>
        <v>×</v>
      </c>
      <c r="Z162" s="38" t="str">
        <f t="shared" si="27"/>
        <v/>
      </c>
      <c r="AA162" s="36">
        <f t="shared" si="28"/>
        <v>0</v>
      </c>
      <c r="AB162" s="1">
        <f t="shared" si="29"/>
        <v>101</v>
      </c>
      <c r="AC162" s="1" t="s">
        <v>45</v>
      </c>
    </row>
    <row r="163" spans="1:29" ht="14.25" customHeight="1">
      <c r="A163" s="7">
        <v>138</v>
      </c>
      <c r="B163" s="7">
        <v>102</v>
      </c>
      <c r="C163" s="7" t="s">
        <v>501</v>
      </c>
      <c r="D163" s="7"/>
      <c r="E163" s="7" t="s">
        <v>411</v>
      </c>
      <c r="F163" s="7"/>
      <c r="G163" s="7"/>
      <c r="H163" s="7" t="s">
        <v>412</v>
      </c>
      <c r="I163" s="7" t="s">
        <v>413</v>
      </c>
      <c r="J163" s="7" t="s">
        <v>414</v>
      </c>
      <c r="K163" s="7" t="s">
        <v>415</v>
      </c>
      <c r="L163" s="50">
        <v>250</v>
      </c>
      <c r="M163" s="51">
        <v>4.4000000000000004</v>
      </c>
      <c r="N163" s="51">
        <v>250</v>
      </c>
      <c r="O163" s="51">
        <v>1100</v>
      </c>
      <c r="P163" s="52"/>
      <c r="Q163" s="52">
        <v>3</v>
      </c>
      <c r="R163" s="52"/>
      <c r="S163" s="52"/>
      <c r="T163" s="52">
        <v>3</v>
      </c>
      <c r="U163" s="32"/>
      <c r="V163" s="8">
        <f t="shared" si="23"/>
        <v>0</v>
      </c>
      <c r="W163" s="12" t="str">
        <f t="shared" si="24"/>
        <v>×</v>
      </c>
      <c r="X163" s="12" t="str">
        <f t="shared" si="25"/>
        <v>×</v>
      </c>
      <c r="Y163" s="12" t="str">
        <f t="shared" si="26"/>
        <v>×</v>
      </c>
      <c r="Z163" s="38" t="str">
        <f t="shared" si="27"/>
        <v/>
      </c>
      <c r="AA163" s="36">
        <f t="shared" si="28"/>
        <v>0</v>
      </c>
      <c r="AB163" s="1">
        <f t="shared" si="29"/>
        <v>102</v>
      </c>
      <c r="AC163" s="1" t="s">
        <v>45</v>
      </c>
    </row>
    <row r="164" spans="1:29" ht="14.25" customHeight="1">
      <c r="A164" s="7">
        <v>139</v>
      </c>
      <c r="B164" s="7">
        <v>103</v>
      </c>
      <c r="C164" s="7" t="s">
        <v>501</v>
      </c>
      <c r="D164" s="7"/>
      <c r="E164" s="7" t="s">
        <v>416</v>
      </c>
      <c r="F164" s="7"/>
      <c r="G164" s="7"/>
      <c r="H164" s="7" t="s">
        <v>417</v>
      </c>
      <c r="I164" s="7" t="s">
        <v>413</v>
      </c>
      <c r="J164" s="7" t="s">
        <v>418</v>
      </c>
      <c r="K164" s="7" t="s">
        <v>419</v>
      </c>
      <c r="L164" s="50">
        <v>70</v>
      </c>
      <c r="M164" s="51">
        <v>4356.5</v>
      </c>
      <c r="N164" s="51">
        <v>70</v>
      </c>
      <c r="O164" s="51">
        <v>304955</v>
      </c>
      <c r="P164" s="52"/>
      <c r="Q164" s="52">
        <v>12</v>
      </c>
      <c r="R164" s="52"/>
      <c r="S164" s="52"/>
      <c r="T164" s="52">
        <v>12</v>
      </c>
      <c r="U164" s="32"/>
      <c r="V164" s="8">
        <f t="shared" si="23"/>
        <v>0</v>
      </c>
      <c r="W164" s="12" t="str">
        <f t="shared" si="24"/>
        <v>×</v>
      </c>
      <c r="X164" s="12" t="str">
        <f t="shared" si="25"/>
        <v>×</v>
      </c>
      <c r="Y164" s="12" t="str">
        <f t="shared" si="26"/>
        <v>×</v>
      </c>
      <c r="Z164" s="38" t="str">
        <f t="shared" si="27"/>
        <v/>
      </c>
      <c r="AA164" s="36">
        <f t="shared" si="28"/>
        <v>0</v>
      </c>
      <c r="AB164" s="1">
        <f t="shared" si="29"/>
        <v>103</v>
      </c>
      <c r="AC164" s="1" t="s">
        <v>45</v>
      </c>
    </row>
    <row r="165" spans="1:29" ht="14.25" customHeight="1">
      <c r="A165" s="7">
        <v>140</v>
      </c>
      <c r="B165" s="7">
        <v>104</v>
      </c>
      <c r="C165" s="7" t="s">
        <v>501</v>
      </c>
      <c r="D165" s="7"/>
      <c r="E165" s="7"/>
      <c r="F165" s="7"/>
      <c r="G165" s="7">
        <v>237321</v>
      </c>
      <c r="H165" s="7" t="s">
        <v>420</v>
      </c>
      <c r="I165" s="7" t="s">
        <v>192</v>
      </c>
      <c r="J165" s="7" t="s">
        <v>548</v>
      </c>
      <c r="K165" s="7" t="s">
        <v>119</v>
      </c>
      <c r="L165" s="50">
        <v>100</v>
      </c>
      <c r="M165" s="51">
        <v>325.7</v>
      </c>
      <c r="N165" s="51">
        <v>100</v>
      </c>
      <c r="O165" s="51">
        <v>32570</v>
      </c>
      <c r="P165" s="52"/>
      <c r="Q165" s="52"/>
      <c r="R165" s="52"/>
      <c r="S165" s="52">
        <v>6</v>
      </c>
      <c r="T165" s="52">
        <v>6</v>
      </c>
      <c r="U165" s="32"/>
      <c r="V165" s="8">
        <f t="shared" si="23"/>
        <v>0</v>
      </c>
      <c r="W165" s="12" t="str">
        <f t="shared" si="24"/>
        <v>×</v>
      </c>
      <c r="X165" s="12" t="str">
        <f t="shared" si="25"/>
        <v>×</v>
      </c>
      <c r="Y165" s="12" t="str">
        <f t="shared" si="26"/>
        <v>×</v>
      </c>
      <c r="Z165" s="38" t="str">
        <f t="shared" si="27"/>
        <v/>
      </c>
      <c r="AA165" s="36">
        <f t="shared" si="28"/>
        <v>0</v>
      </c>
      <c r="AB165" s="1">
        <f t="shared" si="29"/>
        <v>104</v>
      </c>
      <c r="AC165" s="1" t="s">
        <v>45</v>
      </c>
    </row>
    <row r="166" spans="1:29" ht="14.25" customHeight="1">
      <c r="A166" s="7">
        <v>141</v>
      </c>
      <c r="B166" s="7">
        <v>105</v>
      </c>
      <c r="C166" s="7" t="s">
        <v>501</v>
      </c>
      <c r="D166" s="7"/>
      <c r="E166" s="7"/>
      <c r="F166" s="7">
        <v>200860</v>
      </c>
      <c r="G166" s="7"/>
      <c r="H166" s="7" t="s">
        <v>421</v>
      </c>
      <c r="I166" s="7" t="s">
        <v>422</v>
      </c>
      <c r="J166" s="7" t="s">
        <v>423</v>
      </c>
      <c r="K166" s="7" t="s">
        <v>119</v>
      </c>
      <c r="L166" s="50">
        <v>100</v>
      </c>
      <c r="M166" s="51">
        <v>9.8000000000000007</v>
      </c>
      <c r="N166" s="51">
        <v>100</v>
      </c>
      <c r="O166" s="51">
        <v>980</v>
      </c>
      <c r="P166" s="52"/>
      <c r="Q166" s="52"/>
      <c r="R166" s="52">
        <v>40</v>
      </c>
      <c r="S166" s="52"/>
      <c r="T166" s="52">
        <v>40</v>
      </c>
      <c r="U166" s="32"/>
      <c r="V166" s="8">
        <f t="shared" ref="V166:V179" si="30">T166*U166</f>
        <v>0</v>
      </c>
      <c r="W166" s="12" t="str">
        <f t="shared" ref="W166:W179" si="31">IF(U166="","×","○")</f>
        <v>×</v>
      </c>
      <c r="X166" s="12" t="str">
        <f t="shared" ref="X166:X179" si="32">IF(U166&gt;=1,"○","×")</f>
        <v>×</v>
      </c>
      <c r="Y166" s="12" t="str">
        <f t="shared" ref="Y166:Y179" si="33">IF(ISNUMBER(U166),IF(INT(U166)=U166,"○","×"),"×")</f>
        <v>×</v>
      </c>
      <c r="Z166" s="38" t="str">
        <f t="shared" ref="Z166:Z179" si="34">IF(W166="○",IF(OR(X166="×",Y166="×"),"←見積単価（税別）欄には、1以上の整数を入力してください",""),"")</f>
        <v/>
      </c>
      <c r="AA166" s="36">
        <f t="shared" ref="AA166:AA179" si="35">IF(Z166="",0,1)</f>
        <v>0</v>
      </c>
      <c r="AB166" s="1">
        <f t="shared" ref="AB166:AB179" si="36">B166</f>
        <v>105</v>
      </c>
      <c r="AC166" s="1" t="s">
        <v>45</v>
      </c>
    </row>
    <row r="167" spans="1:29" ht="14.25" customHeight="1">
      <c r="A167" s="7">
        <v>142</v>
      </c>
      <c r="B167" s="7">
        <v>106</v>
      </c>
      <c r="C167" s="7" t="s">
        <v>501</v>
      </c>
      <c r="D167" s="7"/>
      <c r="E167" s="7"/>
      <c r="F167" s="7">
        <v>317650</v>
      </c>
      <c r="G167" s="7"/>
      <c r="H167" s="7" t="s">
        <v>424</v>
      </c>
      <c r="I167" s="7" t="s">
        <v>425</v>
      </c>
      <c r="J167" s="7" t="s">
        <v>426</v>
      </c>
      <c r="K167" s="7" t="s">
        <v>427</v>
      </c>
      <c r="L167" s="50">
        <v>1</v>
      </c>
      <c r="M167" s="51">
        <v>9493024</v>
      </c>
      <c r="N167" s="51">
        <v>1</v>
      </c>
      <c r="O167" s="51">
        <v>9493024</v>
      </c>
      <c r="P167" s="52"/>
      <c r="Q167" s="52"/>
      <c r="R167" s="52">
        <v>4</v>
      </c>
      <c r="S167" s="52"/>
      <c r="T167" s="52">
        <v>4</v>
      </c>
      <c r="U167" s="32"/>
      <c r="V167" s="8">
        <f t="shared" si="30"/>
        <v>0</v>
      </c>
      <c r="W167" s="12" t="str">
        <f t="shared" si="31"/>
        <v>×</v>
      </c>
      <c r="X167" s="12" t="str">
        <f t="shared" si="32"/>
        <v>×</v>
      </c>
      <c r="Y167" s="12" t="str">
        <f t="shared" si="33"/>
        <v>×</v>
      </c>
      <c r="Z167" s="38" t="str">
        <f t="shared" si="34"/>
        <v/>
      </c>
      <c r="AA167" s="36">
        <f t="shared" si="35"/>
        <v>0</v>
      </c>
      <c r="AB167" s="1">
        <f t="shared" si="36"/>
        <v>106</v>
      </c>
      <c r="AC167" s="1" t="s">
        <v>45</v>
      </c>
    </row>
    <row r="168" spans="1:29" ht="14.25" customHeight="1">
      <c r="A168" s="7">
        <v>143</v>
      </c>
      <c r="B168" s="7">
        <v>107</v>
      </c>
      <c r="C168" s="7" t="s">
        <v>501</v>
      </c>
      <c r="D168" s="7">
        <v>264650</v>
      </c>
      <c r="E168" s="7"/>
      <c r="F168" s="7"/>
      <c r="G168" s="7"/>
      <c r="H168" s="7" t="s">
        <v>428</v>
      </c>
      <c r="I168" s="7" t="s">
        <v>549</v>
      </c>
      <c r="J168" s="7" t="s">
        <v>550</v>
      </c>
      <c r="K168" s="7" t="s">
        <v>429</v>
      </c>
      <c r="L168" s="50">
        <v>14</v>
      </c>
      <c r="M168" s="51">
        <v>126.9</v>
      </c>
      <c r="N168" s="51">
        <v>14</v>
      </c>
      <c r="O168" s="51">
        <v>1776.6</v>
      </c>
      <c r="P168" s="52">
        <v>1</v>
      </c>
      <c r="Q168" s="52"/>
      <c r="R168" s="52"/>
      <c r="S168" s="52"/>
      <c r="T168" s="52">
        <v>1</v>
      </c>
      <c r="U168" s="32"/>
      <c r="V168" s="8">
        <f t="shared" si="30"/>
        <v>0</v>
      </c>
      <c r="W168" s="12" t="str">
        <f t="shared" si="31"/>
        <v>×</v>
      </c>
      <c r="X168" s="12" t="str">
        <f t="shared" si="32"/>
        <v>×</v>
      </c>
      <c r="Y168" s="12" t="str">
        <f t="shared" si="33"/>
        <v>×</v>
      </c>
      <c r="Z168" s="38" t="str">
        <f t="shared" si="34"/>
        <v/>
      </c>
      <c r="AA168" s="36">
        <f t="shared" si="35"/>
        <v>0</v>
      </c>
      <c r="AB168" s="1">
        <f t="shared" si="36"/>
        <v>107</v>
      </c>
      <c r="AC168" s="1" t="s">
        <v>45</v>
      </c>
    </row>
    <row r="169" spans="1:29" ht="14.25" customHeight="1">
      <c r="A169" s="7">
        <v>144</v>
      </c>
      <c r="B169" s="7">
        <v>108</v>
      </c>
      <c r="C169" s="7" t="s">
        <v>501</v>
      </c>
      <c r="D169" s="7"/>
      <c r="E169" s="7" t="s">
        <v>430</v>
      </c>
      <c r="F169" s="7"/>
      <c r="G169" s="7"/>
      <c r="H169" s="7" t="s">
        <v>431</v>
      </c>
      <c r="I169" s="7" t="s">
        <v>195</v>
      </c>
      <c r="J169" s="7" t="s">
        <v>432</v>
      </c>
      <c r="K169" s="7" t="s">
        <v>433</v>
      </c>
      <c r="L169" s="50">
        <v>5</v>
      </c>
      <c r="M169" s="51">
        <v>75467</v>
      </c>
      <c r="N169" s="51">
        <v>5</v>
      </c>
      <c r="O169" s="51">
        <v>377335</v>
      </c>
      <c r="P169" s="52"/>
      <c r="Q169" s="52">
        <v>1</v>
      </c>
      <c r="R169" s="52"/>
      <c r="S169" s="52"/>
      <c r="T169" s="52">
        <v>1</v>
      </c>
      <c r="U169" s="32"/>
      <c r="V169" s="8">
        <f t="shared" si="30"/>
        <v>0</v>
      </c>
      <c r="W169" s="12" t="str">
        <f t="shared" si="31"/>
        <v>×</v>
      </c>
      <c r="X169" s="12" t="str">
        <f t="shared" si="32"/>
        <v>×</v>
      </c>
      <c r="Y169" s="12" t="str">
        <f t="shared" si="33"/>
        <v>×</v>
      </c>
      <c r="Z169" s="38" t="str">
        <f t="shared" si="34"/>
        <v/>
      </c>
      <c r="AA169" s="36">
        <f t="shared" si="35"/>
        <v>0</v>
      </c>
      <c r="AB169" s="1">
        <f t="shared" si="36"/>
        <v>108</v>
      </c>
      <c r="AC169" s="1" t="s">
        <v>45</v>
      </c>
    </row>
    <row r="170" spans="1:29" ht="14.25" customHeight="1">
      <c r="A170" s="7">
        <v>145</v>
      </c>
      <c r="B170" s="7">
        <v>109</v>
      </c>
      <c r="C170" s="7" t="s">
        <v>501</v>
      </c>
      <c r="D170" s="7"/>
      <c r="E170" s="7"/>
      <c r="F170" s="7">
        <v>323910</v>
      </c>
      <c r="G170" s="7"/>
      <c r="H170" s="7" t="s">
        <v>434</v>
      </c>
      <c r="I170" s="7" t="s">
        <v>551</v>
      </c>
      <c r="J170" s="7" t="s">
        <v>435</v>
      </c>
      <c r="K170" s="7" t="s">
        <v>122</v>
      </c>
      <c r="L170" s="50">
        <v>10</v>
      </c>
      <c r="M170" s="51">
        <v>640</v>
      </c>
      <c r="N170" s="51">
        <v>10</v>
      </c>
      <c r="O170" s="51">
        <v>6400</v>
      </c>
      <c r="P170" s="52"/>
      <c r="Q170" s="52"/>
      <c r="R170" s="52">
        <v>5</v>
      </c>
      <c r="S170" s="52"/>
      <c r="T170" s="52">
        <v>5</v>
      </c>
      <c r="U170" s="32"/>
      <c r="V170" s="8">
        <f t="shared" si="30"/>
        <v>0</v>
      </c>
      <c r="W170" s="12" t="str">
        <f t="shared" si="31"/>
        <v>×</v>
      </c>
      <c r="X170" s="12" t="str">
        <f t="shared" si="32"/>
        <v>×</v>
      </c>
      <c r="Y170" s="12" t="str">
        <f t="shared" si="33"/>
        <v>×</v>
      </c>
      <c r="Z170" s="38" t="str">
        <f t="shared" si="34"/>
        <v/>
      </c>
      <c r="AA170" s="36">
        <f t="shared" si="35"/>
        <v>0</v>
      </c>
      <c r="AB170" s="1">
        <f t="shared" si="36"/>
        <v>109</v>
      </c>
      <c r="AC170" s="1" t="s">
        <v>45</v>
      </c>
    </row>
    <row r="171" spans="1:29" ht="14.25" customHeight="1">
      <c r="A171" s="7">
        <v>146</v>
      </c>
      <c r="B171" s="7">
        <v>110</v>
      </c>
      <c r="C171" s="7" t="s">
        <v>501</v>
      </c>
      <c r="D171" s="7">
        <v>217600</v>
      </c>
      <c r="E171" s="7"/>
      <c r="F171" s="7"/>
      <c r="G171" s="7"/>
      <c r="H171" s="7" t="s">
        <v>436</v>
      </c>
      <c r="I171" s="7" t="s">
        <v>552</v>
      </c>
      <c r="J171" s="7" t="s">
        <v>553</v>
      </c>
      <c r="K171" s="7" t="s">
        <v>518</v>
      </c>
      <c r="L171" s="50">
        <v>100</v>
      </c>
      <c r="M171" s="51">
        <v>8.8000000000000007</v>
      </c>
      <c r="N171" s="51">
        <v>100</v>
      </c>
      <c r="O171" s="51">
        <v>880</v>
      </c>
      <c r="P171" s="52">
        <v>4</v>
      </c>
      <c r="Q171" s="52"/>
      <c r="R171" s="52"/>
      <c r="S171" s="52"/>
      <c r="T171" s="52">
        <v>4</v>
      </c>
      <c r="U171" s="32"/>
      <c r="V171" s="8">
        <f t="shared" si="30"/>
        <v>0</v>
      </c>
      <c r="W171" s="12" t="str">
        <f t="shared" si="31"/>
        <v>×</v>
      </c>
      <c r="X171" s="12" t="str">
        <f t="shared" si="32"/>
        <v>×</v>
      </c>
      <c r="Y171" s="12" t="str">
        <f t="shared" si="33"/>
        <v>×</v>
      </c>
      <c r="Z171" s="38" t="str">
        <f t="shared" si="34"/>
        <v/>
      </c>
      <c r="AA171" s="36">
        <f t="shared" si="35"/>
        <v>0</v>
      </c>
      <c r="AB171" s="1">
        <f t="shared" si="36"/>
        <v>110</v>
      </c>
      <c r="AC171" s="1" t="s">
        <v>45</v>
      </c>
    </row>
    <row r="172" spans="1:29" ht="14.25" customHeight="1">
      <c r="A172" s="7">
        <v>147</v>
      </c>
      <c r="B172" s="7">
        <v>111</v>
      </c>
      <c r="C172" s="7" t="s">
        <v>501</v>
      </c>
      <c r="D172" s="7"/>
      <c r="E172" s="7"/>
      <c r="F172" s="7">
        <v>339500</v>
      </c>
      <c r="G172" s="7"/>
      <c r="H172" s="7" t="s">
        <v>437</v>
      </c>
      <c r="I172" s="7" t="s">
        <v>438</v>
      </c>
      <c r="J172" s="7" t="s">
        <v>439</v>
      </c>
      <c r="K172" s="7" t="s">
        <v>84</v>
      </c>
      <c r="L172" s="50">
        <v>1</v>
      </c>
      <c r="M172" s="51">
        <v>117181</v>
      </c>
      <c r="N172" s="51">
        <v>1</v>
      </c>
      <c r="O172" s="51">
        <v>117181</v>
      </c>
      <c r="P172" s="52"/>
      <c r="Q172" s="52"/>
      <c r="R172" s="52">
        <v>1</v>
      </c>
      <c r="S172" s="52"/>
      <c r="T172" s="52">
        <v>1</v>
      </c>
      <c r="U172" s="32"/>
      <c r="V172" s="8">
        <f t="shared" si="30"/>
        <v>0</v>
      </c>
      <c r="W172" s="12" t="str">
        <f t="shared" si="31"/>
        <v>×</v>
      </c>
      <c r="X172" s="12" t="str">
        <f t="shared" si="32"/>
        <v>×</v>
      </c>
      <c r="Y172" s="12" t="str">
        <f t="shared" si="33"/>
        <v>×</v>
      </c>
      <c r="Z172" s="38" t="str">
        <f t="shared" si="34"/>
        <v/>
      </c>
      <c r="AA172" s="36">
        <f t="shared" si="35"/>
        <v>0</v>
      </c>
      <c r="AB172" s="1">
        <f t="shared" si="36"/>
        <v>111</v>
      </c>
      <c r="AC172" s="1" t="s">
        <v>45</v>
      </c>
    </row>
    <row r="173" spans="1:29" ht="14.25" customHeight="1">
      <c r="A173" s="7">
        <v>148</v>
      </c>
      <c r="B173" s="7">
        <v>112</v>
      </c>
      <c r="C173" s="7" t="s">
        <v>501</v>
      </c>
      <c r="D173" s="7"/>
      <c r="E173" s="7" t="s">
        <v>440</v>
      </c>
      <c r="F173" s="7"/>
      <c r="G173" s="7"/>
      <c r="H173" s="7" t="s">
        <v>441</v>
      </c>
      <c r="I173" s="7" t="s">
        <v>442</v>
      </c>
      <c r="J173" s="7" t="s">
        <v>443</v>
      </c>
      <c r="K173" s="7" t="s">
        <v>444</v>
      </c>
      <c r="L173" s="50">
        <v>1</v>
      </c>
      <c r="M173" s="51">
        <v>166678</v>
      </c>
      <c r="N173" s="51">
        <v>1</v>
      </c>
      <c r="O173" s="51">
        <v>166678</v>
      </c>
      <c r="P173" s="52"/>
      <c r="Q173" s="52">
        <v>600</v>
      </c>
      <c r="R173" s="52"/>
      <c r="S173" s="52"/>
      <c r="T173" s="52">
        <v>600</v>
      </c>
      <c r="U173" s="32"/>
      <c r="V173" s="8">
        <f t="shared" si="30"/>
        <v>0</v>
      </c>
      <c r="W173" s="12" t="str">
        <f t="shared" si="31"/>
        <v>×</v>
      </c>
      <c r="X173" s="12" t="str">
        <f t="shared" si="32"/>
        <v>×</v>
      </c>
      <c r="Y173" s="12" t="str">
        <f t="shared" si="33"/>
        <v>×</v>
      </c>
      <c r="Z173" s="38" t="str">
        <f t="shared" si="34"/>
        <v/>
      </c>
      <c r="AA173" s="36">
        <f t="shared" si="35"/>
        <v>0</v>
      </c>
      <c r="AB173" s="1">
        <f t="shared" si="36"/>
        <v>112</v>
      </c>
      <c r="AC173" s="1" t="s">
        <v>45</v>
      </c>
    </row>
    <row r="174" spans="1:29" ht="14.25" customHeight="1">
      <c r="A174" s="7">
        <v>149</v>
      </c>
      <c r="B174" s="7">
        <v>113</v>
      </c>
      <c r="C174" s="7" t="s">
        <v>501</v>
      </c>
      <c r="D174" s="7"/>
      <c r="E174" s="7" t="s">
        <v>445</v>
      </c>
      <c r="F174" s="7"/>
      <c r="G174" s="7"/>
      <c r="H174" s="7" t="s">
        <v>446</v>
      </c>
      <c r="I174" s="7" t="s">
        <v>554</v>
      </c>
      <c r="J174" s="7" t="s">
        <v>447</v>
      </c>
      <c r="K174" s="7" t="s">
        <v>448</v>
      </c>
      <c r="L174" s="50">
        <v>70</v>
      </c>
      <c r="M174" s="51">
        <v>30.5</v>
      </c>
      <c r="N174" s="51">
        <v>70</v>
      </c>
      <c r="O174" s="51">
        <v>2135</v>
      </c>
      <c r="P174" s="52"/>
      <c r="Q174" s="52">
        <v>6</v>
      </c>
      <c r="R174" s="52"/>
      <c r="S174" s="52"/>
      <c r="T174" s="52">
        <v>6</v>
      </c>
      <c r="U174" s="32"/>
      <c r="V174" s="8">
        <f t="shared" si="30"/>
        <v>0</v>
      </c>
      <c r="W174" s="12" t="str">
        <f t="shared" si="31"/>
        <v>×</v>
      </c>
      <c r="X174" s="12" t="str">
        <f t="shared" si="32"/>
        <v>×</v>
      </c>
      <c r="Y174" s="12" t="str">
        <f t="shared" si="33"/>
        <v>×</v>
      </c>
      <c r="Z174" s="38" t="str">
        <f t="shared" si="34"/>
        <v/>
      </c>
      <c r="AA174" s="36">
        <f t="shared" si="35"/>
        <v>0</v>
      </c>
      <c r="AB174" s="1">
        <f t="shared" si="36"/>
        <v>113</v>
      </c>
      <c r="AC174" s="1" t="s">
        <v>45</v>
      </c>
    </row>
    <row r="175" spans="1:29" ht="14.25" customHeight="1">
      <c r="A175" s="7">
        <v>150</v>
      </c>
      <c r="B175" s="7">
        <v>114</v>
      </c>
      <c r="C175" s="7" t="s">
        <v>501</v>
      </c>
      <c r="D175" s="7"/>
      <c r="E175" s="7" t="s">
        <v>449</v>
      </c>
      <c r="F175" s="7"/>
      <c r="G175" s="7"/>
      <c r="H175" s="7" t="s">
        <v>450</v>
      </c>
      <c r="I175" s="7" t="s">
        <v>555</v>
      </c>
      <c r="J175" s="7" t="s">
        <v>451</v>
      </c>
      <c r="K175" s="7" t="s">
        <v>452</v>
      </c>
      <c r="L175" s="50">
        <v>12</v>
      </c>
      <c r="M175" s="51">
        <v>156.80000000000001</v>
      </c>
      <c r="N175" s="51">
        <v>12</v>
      </c>
      <c r="O175" s="51">
        <v>1881.6</v>
      </c>
      <c r="P175" s="52"/>
      <c r="Q175" s="52">
        <v>3</v>
      </c>
      <c r="R175" s="52"/>
      <c r="S175" s="52"/>
      <c r="T175" s="52">
        <v>3</v>
      </c>
      <c r="U175" s="32"/>
      <c r="V175" s="8">
        <f t="shared" si="30"/>
        <v>0</v>
      </c>
      <c r="W175" s="12" t="str">
        <f t="shared" si="31"/>
        <v>×</v>
      </c>
      <c r="X175" s="12" t="str">
        <f t="shared" si="32"/>
        <v>×</v>
      </c>
      <c r="Y175" s="12" t="str">
        <f t="shared" si="33"/>
        <v>×</v>
      </c>
      <c r="Z175" s="38" t="str">
        <f t="shared" si="34"/>
        <v/>
      </c>
      <c r="AA175" s="36">
        <f t="shared" si="35"/>
        <v>0</v>
      </c>
      <c r="AB175" s="1">
        <f t="shared" si="36"/>
        <v>114</v>
      </c>
      <c r="AC175" s="1" t="s">
        <v>45</v>
      </c>
    </row>
    <row r="176" spans="1:29" ht="14.25" customHeight="1">
      <c r="A176" s="7">
        <v>151</v>
      </c>
      <c r="B176" s="7">
        <v>115</v>
      </c>
      <c r="C176" s="7" t="s">
        <v>501</v>
      </c>
      <c r="D176" s="7"/>
      <c r="E176" s="7" t="s">
        <v>453</v>
      </c>
      <c r="F176" s="7"/>
      <c r="G176" s="7"/>
      <c r="H176" s="7" t="s">
        <v>454</v>
      </c>
      <c r="I176" s="7" t="s">
        <v>555</v>
      </c>
      <c r="J176" s="7" t="s">
        <v>455</v>
      </c>
      <c r="K176" s="7" t="s">
        <v>456</v>
      </c>
      <c r="L176" s="50">
        <v>100</v>
      </c>
      <c r="M176" s="51">
        <v>8.6</v>
      </c>
      <c r="N176" s="51">
        <v>100</v>
      </c>
      <c r="O176" s="51">
        <v>860</v>
      </c>
      <c r="P176" s="52"/>
      <c r="Q176" s="52">
        <v>90</v>
      </c>
      <c r="R176" s="52"/>
      <c r="S176" s="52"/>
      <c r="T176" s="52">
        <v>90</v>
      </c>
      <c r="U176" s="32"/>
      <c r="V176" s="8">
        <f t="shared" si="30"/>
        <v>0</v>
      </c>
      <c r="W176" s="12" t="str">
        <f t="shared" si="31"/>
        <v>×</v>
      </c>
      <c r="X176" s="12" t="str">
        <f t="shared" si="32"/>
        <v>×</v>
      </c>
      <c r="Y176" s="12" t="str">
        <f t="shared" si="33"/>
        <v>×</v>
      </c>
      <c r="Z176" s="38" t="str">
        <f t="shared" si="34"/>
        <v/>
      </c>
      <c r="AA176" s="36">
        <f t="shared" si="35"/>
        <v>0</v>
      </c>
      <c r="AB176" s="1">
        <f t="shared" si="36"/>
        <v>115</v>
      </c>
      <c r="AC176" s="1" t="s">
        <v>45</v>
      </c>
    </row>
    <row r="177" spans="1:29" ht="14.25" customHeight="1">
      <c r="A177" s="7">
        <v>152</v>
      </c>
      <c r="B177" s="7">
        <v>116</v>
      </c>
      <c r="C177" s="7" t="s">
        <v>501</v>
      </c>
      <c r="D177" s="7">
        <v>338130</v>
      </c>
      <c r="E177" s="7" t="s">
        <v>457</v>
      </c>
      <c r="F177" s="7"/>
      <c r="G177" s="7"/>
      <c r="H177" s="7" t="s">
        <v>458</v>
      </c>
      <c r="I177" s="7" t="s">
        <v>555</v>
      </c>
      <c r="J177" s="7" t="s">
        <v>459</v>
      </c>
      <c r="K177" s="7" t="s">
        <v>460</v>
      </c>
      <c r="L177" s="50">
        <v>15</v>
      </c>
      <c r="M177" s="51">
        <v>472</v>
      </c>
      <c r="N177" s="51">
        <v>15</v>
      </c>
      <c r="O177" s="51">
        <v>7080</v>
      </c>
      <c r="P177" s="52">
        <v>10</v>
      </c>
      <c r="Q177" s="52">
        <v>42</v>
      </c>
      <c r="R177" s="52"/>
      <c r="S177" s="52"/>
      <c r="T177" s="52">
        <v>52</v>
      </c>
      <c r="U177" s="32"/>
      <c r="V177" s="8">
        <f t="shared" si="30"/>
        <v>0</v>
      </c>
      <c r="W177" s="12" t="str">
        <f t="shared" si="31"/>
        <v>×</v>
      </c>
      <c r="X177" s="12" t="str">
        <f t="shared" si="32"/>
        <v>×</v>
      </c>
      <c r="Y177" s="12" t="str">
        <f t="shared" si="33"/>
        <v>×</v>
      </c>
      <c r="Z177" s="38" t="str">
        <f t="shared" si="34"/>
        <v/>
      </c>
      <c r="AA177" s="36">
        <f t="shared" si="35"/>
        <v>0</v>
      </c>
      <c r="AB177" s="1">
        <f t="shared" si="36"/>
        <v>116</v>
      </c>
      <c r="AC177" s="1" t="s">
        <v>45</v>
      </c>
    </row>
    <row r="178" spans="1:29" ht="14.25" customHeight="1">
      <c r="A178" s="7">
        <v>153</v>
      </c>
      <c r="B178" s="7">
        <v>117</v>
      </c>
      <c r="C178" s="7" t="s">
        <v>501</v>
      </c>
      <c r="D178" s="7"/>
      <c r="E178" s="7" t="s">
        <v>461</v>
      </c>
      <c r="F178" s="7"/>
      <c r="G178" s="7"/>
      <c r="H178" s="7" t="s">
        <v>462</v>
      </c>
      <c r="I178" s="7" t="s">
        <v>556</v>
      </c>
      <c r="J178" s="7" t="s">
        <v>463</v>
      </c>
      <c r="K178" s="7" t="s">
        <v>464</v>
      </c>
      <c r="L178" s="50">
        <v>25</v>
      </c>
      <c r="M178" s="51">
        <v>10.3</v>
      </c>
      <c r="N178" s="51">
        <v>25</v>
      </c>
      <c r="O178" s="51">
        <v>257.5</v>
      </c>
      <c r="P178" s="52"/>
      <c r="Q178" s="52">
        <v>24</v>
      </c>
      <c r="R178" s="52"/>
      <c r="S178" s="52"/>
      <c r="T178" s="52">
        <v>24</v>
      </c>
      <c r="U178" s="32"/>
      <c r="V178" s="8">
        <f t="shared" si="30"/>
        <v>0</v>
      </c>
      <c r="W178" s="12" t="str">
        <f t="shared" si="31"/>
        <v>×</v>
      </c>
      <c r="X178" s="12" t="str">
        <f t="shared" si="32"/>
        <v>×</v>
      </c>
      <c r="Y178" s="12" t="str">
        <f t="shared" si="33"/>
        <v>×</v>
      </c>
      <c r="Z178" s="38" t="str">
        <f t="shared" si="34"/>
        <v/>
      </c>
      <c r="AA178" s="36">
        <f t="shared" si="35"/>
        <v>0</v>
      </c>
      <c r="AB178" s="1">
        <f t="shared" si="36"/>
        <v>117</v>
      </c>
      <c r="AC178" s="1" t="s">
        <v>45</v>
      </c>
    </row>
    <row r="179" spans="1:29" ht="14.25" customHeight="1">
      <c r="A179" s="7">
        <v>154</v>
      </c>
      <c r="B179" s="7">
        <v>118</v>
      </c>
      <c r="C179" s="7" t="s">
        <v>501</v>
      </c>
      <c r="D179" s="7">
        <v>250042</v>
      </c>
      <c r="E179" s="7"/>
      <c r="F179" s="7"/>
      <c r="G179" s="7"/>
      <c r="H179" s="7" t="s">
        <v>465</v>
      </c>
      <c r="I179" s="7" t="s">
        <v>556</v>
      </c>
      <c r="J179" s="7" t="s">
        <v>466</v>
      </c>
      <c r="K179" s="7" t="s">
        <v>409</v>
      </c>
      <c r="L179" s="50">
        <v>50</v>
      </c>
      <c r="M179" s="51">
        <v>27</v>
      </c>
      <c r="N179" s="51">
        <v>50</v>
      </c>
      <c r="O179" s="51">
        <v>1350</v>
      </c>
      <c r="P179" s="52">
        <v>15</v>
      </c>
      <c r="Q179" s="52"/>
      <c r="R179" s="52"/>
      <c r="S179" s="52"/>
      <c r="T179" s="52">
        <v>15</v>
      </c>
      <c r="U179" s="32"/>
      <c r="V179" s="8">
        <f t="shared" si="30"/>
        <v>0</v>
      </c>
      <c r="W179" s="12" t="str">
        <f t="shared" si="31"/>
        <v>×</v>
      </c>
      <c r="X179" s="12" t="str">
        <f t="shared" si="32"/>
        <v>×</v>
      </c>
      <c r="Y179" s="12" t="str">
        <f t="shared" si="33"/>
        <v>×</v>
      </c>
      <c r="Z179" s="38" t="str">
        <f t="shared" si="34"/>
        <v/>
      </c>
      <c r="AA179" s="36">
        <f t="shared" si="35"/>
        <v>0</v>
      </c>
      <c r="AB179" s="1">
        <f t="shared" si="36"/>
        <v>118</v>
      </c>
      <c r="AC179" s="1" t="s">
        <v>45</v>
      </c>
    </row>
  </sheetData>
  <sheetProtection algorithmName="SHA-512" hashValue="2J4BWZEohaCfpPZTJx/AJVuf2cojdkR12FR/fn+h3GcRwiOfRIDW4iyDut5dIfaBgVMGryrJ8piZX3kiyy+R2w==" saltValue="S+LLS3mcxE770Elyu4QWeQ==" spinCount="100000" sheet="1" autoFilter="0"/>
  <autoFilter ref="A3:AH179" xr:uid="{B3232973-7BC8-4FC2-8BF3-78B7D7141C8E}"/>
  <sortState xmlns:xlrd2="http://schemas.microsoft.com/office/spreadsheetml/2017/richdata2" ref="A7:T8">
    <sortCondition ref="B7:B8"/>
    <sortCondition ref="I7:I8"/>
  </sortState>
  <mergeCells count="1">
    <mergeCell ref="A1:I1"/>
  </mergeCells>
  <phoneticPr fontId="2"/>
  <dataValidations count="2">
    <dataValidation type="whole" imeMode="disabled" operator="greaterThanOrEqual" allowBlank="1" showErrorMessage="1" errorTitle="エラー" error="1包装単位当たりの単価を「1円以上の整数」で入力してください。" sqref="U4:U7 U9:U10 U12:U14 U16:U17 U19:U20 U22:U23 U25:U27 U29:U30 U32:U33 U35:U37 U39:U42 U44:U45 U47:U48 U50:U53 U55:U57 U59:U62 U64:U65 U67:U69 U71:U72 U74:U75 U77:U78 U80:U82 U84:U179" xr:uid="{DDA6B1B0-8E62-4E4D-A76E-0408451D6FDC}">
      <formula1>1</formula1>
    </dataValidation>
    <dataValidation imeMode="disabled" operator="greaterThanOrEqual" allowBlank="1" showErrorMessage="1" errorTitle="エラー" error="1包装当たりの単価を「1円以上の整数」で入力してください。" sqref="U8 U11 U15 U18 U21 U24 U28 U31 U34 U38 U43 U46 U49 U54 U58 U63 U66 U70 U73 U76 U79 U83" xr:uid="{ED2FFD9C-2A6B-4527-94AE-563448E06765}"/>
  </dataValidations>
  <printOptions horizontalCentered="1"/>
  <pageMargins left="0.51181102362204722" right="0.51181102362204722" top="0.55118110236220474" bottom="0.55118110236220474" header="0.11811023622047245" footer="0.11811023622047245"/>
  <pageSetup paperSize="9" scale="48" fitToHeight="0" orientation="landscape" r:id="rId1"/>
  <headerFooter>
    <oddHeader>&amp;C&amp;F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</vt:lpstr>
      <vt:lpstr>入札内訳（メーカー群）</vt:lpstr>
      <vt:lpstr>入札内訳（単独品目）</vt:lpstr>
      <vt:lpstr>明細書</vt:lpstr>
      <vt:lpstr>明細書!Print_Area</vt:lpstr>
      <vt:lpstr>'入札内訳（メーカー群）'!Print_Titles</vt:lpstr>
      <vt:lpstr>'入札内訳（単独品目）'!Print_Titles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杉田 めぐみ</cp:lastModifiedBy>
  <cp:lastPrinted>2024-03-13T01:37:55Z</cp:lastPrinted>
  <dcterms:created xsi:type="dcterms:W3CDTF">2022-03-25T05:08:17Z</dcterms:created>
  <dcterms:modified xsi:type="dcterms:W3CDTF">2024-03-13T06:41:17Z</dcterms:modified>
</cp:coreProperties>
</file>