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024\Desktop\しやく\00_執行伺い\"/>
    </mc:Choice>
  </mc:AlternateContent>
  <xr:revisionPtr revIDLastSave="0" documentId="13_ncr:1_{53F37CFC-8469-47DA-AA42-283CA1125DF6}" xr6:coauthVersionLast="36" xr6:coauthVersionMax="47" xr10:uidLastSave="{00000000-0000-0000-0000-000000000000}"/>
  <bookViews>
    <workbookView xWindow="-120" yWindow="-120" windowWidth="20730" windowHeight="11040" xr2:uid="{55CED87A-B245-4032-BF31-B345F761AE45}"/>
  </bookViews>
  <sheets>
    <sheet name="入札書" sheetId="4" r:id="rId1"/>
    <sheet name="入札内訳" sheetId="2" r:id="rId2"/>
    <sheet name="明細書" sheetId="3" r:id="rId3"/>
  </sheets>
  <definedNames>
    <definedName name="_xlnm.Print_Area" localSheetId="0">入札書!$A$1:$G$33</definedName>
    <definedName name="_xlnm.Print_Area" localSheetId="2">明細書!$A$1:$J$184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4" i="3" l="1"/>
  <c r="K125" i="3" l="1"/>
  <c r="L125" i="3"/>
  <c r="M125" i="3"/>
  <c r="N125" i="3"/>
  <c r="O125" i="3" s="1"/>
  <c r="P125" i="3"/>
  <c r="J125" i="3"/>
  <c r="I86" i="3" l="1"/>
  <c r="I88" i="3"/>
  <c r="I90" i="3"/>
  <c r="P152" i="3" l="1"/>
  <c r="I152" i="3"/>
  <c r="P151" i="3"/>
  <c r="M151" i="3"/>
  <c r="L151" i="3"/>
  <c r="K151" i="3"/>
  <c r="J151" i="3"/>
  <c r="N151" i="3" l="1"/>
  <c r="O151" i="3" s="1"/>
  <c r="I183" i="3"/>
  <c r="P183" i="3"/>
  <c r="P182" i="3"/>
  <c r="M182" i="3"/>
  <c r="L182" i="3"/>
  <c r="K182" i="3"/>
  <c r="J182" i="3"/>
  <c r="P181" i="3"/>
  <c r="M181" i="3"/>
  <c r="L181" i="3"/>
  <c r="K181" i="3"/>
  <c r="N181" i="3" s="1"/>
  <c r="O181" i="3" s="1"/>
  <c r="J181" i="3"/>
  <c r="P180" i="3"/>
  <c r="M180" i="3"/>
  <c r="L180" i="3"/>
  <c r="K180" i="3"/>
  <c r="J180" i="3"/>
  <c r="P179" i="3"/>
  <c r="M179" i="3"/>
  <c r="L179" i="3"/>
  <c r="K179" i="3"/>
  <c r="N179" i="3" s="1"/>
  <c r="O179" i="3" s="1"/>
  <c r="J179" i="3"/>
  <c r="N182" i="3" l="1"/>
  <c r="O182" i="3" s="1"/>
  <c r="N180" i="3"/>
  <c r="O180" i="3" s="1"/>
  <c r="J183" i="3"/>
  <c r="K183" i="3"/>
  <c r="N183" i="3" s="1"/>
  <c r="O183" i="3" s="1"/>
  <c r="P178" i="3" l="1"/>
  <c r="I178" i="3"/>
  <c r="P156" i="3"/>
  <c r="I156" i="3"/>
  <c r="P154" i="3"/>
  <c r="I154" i="3"/>
  <c r="P150" i="3"/>
  <c r="I150" i="3"/>
  <c r="P146" i="3"/>
  <c r="I146" i="3"/>
  <c r="P144" i="3"/>
  <c r="I144" i="3"/>
  <c r="P139" i="3"/>
  <c r="I139" i="3"/>
  <c r="P134" i="3"/>
  <c r="P132" i="3"/>
  <c r="I132" i="3"/>
  <c r="P127" i="3"/>
  <c r="I127" i="3"/>
  <c r="P124" i="3"/>
  <c r="I124" i="3"/>
  <c r="P114" i="3"/>
  <c r="I114" i="3"/>
  <c r="P105" i="3"/>
  <c r="I105" i="3"/>
  <c r="P101" i="3"/>
  <c r="I101" i="3"/>
  <c r="P92" i="3"/>
  <c r="I92" i="3"/>
  <c r="P90" i="3"/>
  <c r="P88" i="3"/>
  <c r="P86" i="3"/>
  <c r="P80" i="3"/>
  <c r="I80" i="3"/>
  <c r="P74" i="3"/>
  <c r="I74" i="3"/>
  <c r="P72" i="3"/>
  <c r="I72" i="3"/>
  <c r="P68" i="3"/>
  <c r="I68" i="3"/>
  <c r="P65" i="3"/>
  <c r="I65" i="3"/>
  <c r="P174" i="3"/>
  <c r="M174" i="3"/>
  <c r="L174" i="3"/>
  <c r="K174" i="3"/>
  <c r="N174" i="3" s="1"/>
  <c r="O174" i="3" s="1"/>
  <c r="J174" i="3"/>
  <c r="P173" i="3"/>
  <c r="M173" i="3"/>
  <c r="L173" i="3"/>
  <c r="K173" i="3"/>
  <c r="J173" i="3"/>
  <c r="P172" i="3"/>
  <c r="M172" i="3"/>
  <c r="L172" i="3"/>
  <c r="K172" i="3"/>
  <c r="N172" i="3" s="1"/>
  <c r="O172" i="3" s="1"/>
  <c r="J172" i="3"/>
  <c r="P171" i="3"/>
  <c r="M171" i="3"/>
  <c r="L171" i="3"/>
  <c r="K171" i="3"/>
  <c r="J171" i="3"/>
  <c r="P176" i="3"/>
  <c r="M176" i="3"/>
  <c r="L176" i="3"/>
  <c r="K176" i="3"/>
  <c r="N176" i="3" s="1"/>
  <c r="O176" i="3" s="1"/>
  <c r="J176" i="3"/>
  <c r="P175" i="3"/>
  <c r="M175" i="3"/>
  <c r="L175" i="3"/>
  <c r="K175" i="3"/>
  <c r="J175" i="3"/>
  <c r="P164" i="3"/>
  <c r="M164" i="3"/>
  <c r="L164" i="3"/>
  <c r="K164" i="3"/>
  <c r="N164" i="3" s="1"/>
  <c r="O164" i="3" s="1"/>
  <c r="J164" i="3"/>
  <c r="P163" i="3"/>
  <c r="M163" i="3"/>
  <c r="L163" i="3"/>
  <c r="K163" i="3"/>
  <c r="J163" i="3"/>
  <c r="P162" i="3"/>
  <c r="M162" i="3"/>
  <c r="L162" i="3"/>
  <c r="K162" i="3"/>
  <c r="N162" i="3" s="1"/>
  <c r="O162" i="3" s="1"/>
  <c r="J162" i="3"/>
  <c r="P161" i="3"/>
  <c r="M161" i="3"/>
  <c r="L161" i="3"/>
  <c r="K161" i="3"/>
  <c r="J161" i="3"/>
  <c r="P160" i="3"/>
  <c r="M160" i="3"/>
  <c r="L160" i="3"/>
  <c r="K160" i="3"/>
  <c r="N160" i="3" s="1"/>
  <c r="O160" i="3" s="1"/>
  <c r="J160" i="3"/>
  <c r="P159" i="3"/>
  <c r="M159" i="3"/>
  <c r="L159" i="3"/>
  <c r="K159" i="3"/>
  <c r="J159" i="3"/>
  <c r="P158" i="3"/>
  <c r="M158" i="3"/>
  <c r="L158" i="3"/>
  <c r="K158" i="3"/>
  <c r="N158" i="3" s="1"/>
  <c r="O158" i="3" s="1"/>
  <c r="J158" i="3"/>
  <c r="P157" i="3"/>
  <c r="M157" i="3"/>
  <c r="L157" i="3"/>
  <c r="K157" i="3"/>
  <c r="J157" i="3"/>
  <c r="P168" i="3"/>
  <c r="M168" i="3"/>
  <c r="L168" i="3"/>
  <c r="K168" i="3"/>
  <c r="N168" i="3" s="1"/>
  <c r="O168" i="3" s="1"/>
  <c r="J168" i="3"/>
  <c r="P167" i="3"/>
  <c r="M167" i="3"/>
  <c r="L167" i="3"/>
  <c r="K167" i="3"/>
  <c r="J167" i="3"/>
  <c r="P166" i="3"/>
  <c r="M166" i="3"/>
  <c r="L166" i="3"/>
  <c r="K166" i="3"/>
  <c r="N166" i="3" s="1"/>
  <c r="O166" i="3" s="1"/>
  <c r="J166" i="3"/>
  <c r="P165" i="3"/>
  <c r="M165" i="3"/>
  <c r="L165" i="3"/>
  <c r="K165" i="3"/>
  <c r="J165" i="3"/>
  <c r="P147" i="3"/>
  <c r="M147" i="3"/>
  <c r="L147" i="3"/>
  <c r="K147" i="3"/>
  <c r="N147" i="3" s="1"/>
  <c r="O147" i="3" s="1"/>
  <c r="J147" i="3"/>
  <c r="N165" i="3" l="1"/>
  <c r="O165" i="3" s="1"/>
  <c r="N167" i="3"/>
  <c r="O167" i="3" s="1"/>
  <c r="N159" i="3"/>
  <c r="O159" i="3" s="1"/>
  <c r="N161" i="3"/>
  <c r="O161" i="3" s="1"/>
  <c r="N163" i="3"/>
  <c r="O163" i="3" s="1"/>
  <c r="N175" i="3"/>
  <c r="O175" i="3" s="1"/>
  <c r="N171" i="3"/>
  <c r="O171" i="3" s="1"/>
  <c r="N173" i="3"/>
  <c r="O173" i="3" s="1"/>
  <c r="N157" i="3"/>
  <c r="O157" i="3" s="1"/>
  <c r="P129" i="3"/>
  <c r="M129" i="3"/>
  <c r="L129" i="3"/>
  <c r="K129" i="3"/>
  <c r="N129" i="3" s="1"/>
  <c r="O129" i="3" s="1"/>
  <c r="J129" i="3"/>
  <c r="P128" i="3"/>
  <c r="M128" i="3"/>
  <c r="L128" i="3"/>
  <c r="K128" i="3"/>
  <c r="J128" i="3"/>
  <c r="N128" i="3" l="1"/>
  <c r="O128" i="3" s="1"/>
  <c r="P107" i="3"/>
  <c r="M107" i="3"/>
  <c r="L107" i="3"/>
  <c r="K107" i="3"/>
  <c r="J107" i="3"/>
  <c r="P106" i="3"/>
  <c r="M106" i="3"/>
  <c r="L106" i="3"/>
  <c r="K106" i="3"/>
  <c r="J106" i="3"/>
  <c r="P110" i="3"/>
  <c r="M110" i="3"/>
  <c r="L110" i="3"/>
  <c r="K110" i="3"/>
  <c r="J110" i="3"/>
  <c r="P109" i="3"/>
  <c r="M109" i="3"/>
  <c r="L109" i="3"/>
  <c r="K109" i="3"/>
  <c r="N109" i="3" s="1"/>
  <c r="O109" i="3" s="1"/>
  <c r="J109" i="3"/>
  <c r="P108" i="3"/>
  <c r="M108" i="3"/>
  <c r="L108" i="3"/>
  <c r="K108" i="3"/>
  <c r="J108" i="3"/>
  <c r="P76" i="3"/>
  <c r="M76" i="3"/>
  <c r="L76" i="3"/>
  <c r="K76" i="3"/>
  <c r="N76" i="3" s="1"/>
  <c r="O76" i="3" s="1"/>
  <c r="J76" i="3"/>
  <c r="P77" i="3"/>
  <c r="M77" i="3"/>
  <c r="L77" i="3"/>
  <c r="K77" i="3"/>
  <c r="J77" i="3"/>
  <c r="P75" i="3"/>
  <c r="M75" i="3"/>
  <c r="L75" i="3"/>
  <c r="K75" i="3"/>
  <c r="J75" i="3"/>
  <c r="N108" i="3" l="1"/>
  <c r="O108" i="3" s="1"/>
  <c r="N110" i="3"/>
  <c r="O110" i="3" s="1"/>
  <c r="N107" i="3"/>
  <c r="O107" i="3" s="1"/>
  <c r="N77" i="3"/>
  <c r="O77" i="3" s="1"/>
  <c r="N106" i="3"/>
  <c r="O106" i="3" s="1"/>
  <c r="N75" i="3"/>
  <c r="O75" i="3" s="1"/>
  <c r="P51" i="3"/>
  <c r="I51" i="3"/>
  <c r="P49" i="3"/>
  <c r="I49" i="3"/>
  <c r="P46" i="3"/>
  <c r="I46" i="3"/>
  <c r="P42" i="3"/>
  <c r="I42" i="3"/>
  <c r="P60" i="3"/>
  <c r="M60" i="3"/>
  <c r="L60" i="3"/>
  <c r="K60" i="3"/>
  <c r="N60" i="3" s="1"/>
  <c r="O60" i="3" s="1"/>
  <c r="J60" i="3"/>
  <c r="P59" i="3"/>
  <c r="M59" i="3"/>
  <c r="L59" i="3"/>
  <c r="K59" i="3"/>
  <c r="J59" i="3"/>
  <c r="P58" i="3"/>
  <c r="M58" i="3"/>
  <c r="L58" i="3"/>
  <c r="K58" i="3"/>
  <c r="N58" i="3" s="1"/>
  <c r="O58" i="3" s="1"/>
  <c r="J58" i="3"/>
  <c r="P57" i="3"/>
  <c r="M57" i="3"/>
  <c r="L57" i="3"/>
  <c r="K57" i="3"/>
  <c r="J57" i="3"/>
  <c r="P56" i="3"/>
  <c r="M56" i="3"/>
  <c r="L56" i="3"/>
  <c r="K56" i="3"/>
  <c r="N56" i="3" s="1"/>
  <c r="O56" i="3" s="1"/>
  <c r="J56" i="3"/>
  <c r="P55" i="3"/>
  <c r="M55" i="3"/>
  <c r="L55" i="3"/>
  <c r="K55" i="3"/>
  <c r="J55" i="3"/>
  <c r="P63" i="3"/>
  <c r="M63" i="3"/>
  <c r="L63" i="3"/>
  <c r="K63" i="3"/>
  <c r="N63" i="3" s="1"/>
  <c r="O63" i="3" s="1"/>
  <c r="J63" i="3"/>
  <c r="P62" i="3"/>
  <c r="M62" i="3"/>
  <c r="L62" i="3"/>
  <c r="K62" i="3"/>
  <c r="J62" i="3"/>
  <c r="P61" i="3"/>
  <c r="M61" i="3"/>
  <c r="L61" i="3"/>
  <c r="K61" i="3"/>
  <c r="N61" i="3" s="1"/>
  <c r="O61" i="3" s="1"/>
  <c r="J61" i="3"/>
  <c r="P43" i="3"/>
  <c r="M43" i="3"/>
  <c r="L43" i="3"/>
  <c r="K43" i="3"/>
  <c r="J43" i="3"/>
  <c r="N62" i="3" l="1"/>
  <c r="O62" i="3" s="1"/>
  <c r="N57" i="3"/>
  <c r="O57" i="3" s="1"/>
  <c r="N59" i="3"/>
  <c r="O59" i="3" s="1"/>
  <c r="N43" i="3"/>
  <c r="O43" i="3" s="1"/>
  <c r="N55" i="3"/>
  <c r="O55" i="3" s="1"/>
  <c r="P36" i="3"/>
  <c r="I36" i="3"/>
  <c r="I34" i="3"/>
  <c r="P32" i="3"/>
  <c r="M32" i="3"/>
  <c r="L32" i="3"/>
  <c r="K32" i="3"/>
  <c r="N32" i="3" s="1"/>
  <c r="O32" i="3" s="1"/>
  <c r="J32" i="3"/>
  <c r="P30" i="3"/>
  <c r="M30" i="3"/>
  <c r="L30" i="3"/>
  <c r="K30" i="3"/>
  <c r="J30" i="3"/>
  <c r="P29" i="3"/>
  <c r="M29" i="3"/>
  <c r="L29" i="3"/>
  <c r="K29" i="3"/>
  <c r="N29" i="3" s="1"/>
  <c r="O29" i="3" s="1"/>
  <c r="J29" i="3"/>
  <c r="P28" i="3"/>
  <c r="M28" i="3"/>
  <c r="L28" i="3"/>
  <c r="K28" i="3"/>
  <c r="J28" i="3"/>
  <c r="P27" i="3"/>
  <c r="M27" i="3"/>
  <c r="L27" i="3"/>
  <c r="K27" i="3"/>
  <c r="N27" i="3" s="1"/>
  <c r="O27" i="3" s="1"/>
  <c r="J27" i="3"/>
  <c r="P26" i="3"/>
  <c r="M26" i="3"/>
  <c r="L26" i="3"/>
  <c r="K26" i="3"/>
  <c r="J26" i="3"/>
  <c r="P25" i="3"/>
  <c r="M25" i="3"/>
  <c r="L25" i="3"/>
  <c r="K25" i="3"/>
  <c r="N25" i="3" s="1"/>
  <c r="O25" i="3" s="1"/>
  <c r="J25" i="3"/>
  <c r="P24" i="3"/>
  <c r="M24" i="3"/>
  <c r="L24" i="3"/>
  <c r="K24" i="3"/>
  <c r="J24" i="3"/>
  <c r="P23" i="3"/>
  <c r="M23" i="3"/>
  <c r="L23" i="3"/>
  <c r="K23" i="3"/>
  <c r="N23" i="3" s="1"/>
  <c r="O23" i="3" s="1"/>
  <c r="J23" i="3"/>
  <c r="P22" i="3"/>
  <c r="M22" i="3"/>
  <c r="L22" i="3"/>
  <c r="K22" i="3"/>
  <c r="J22" i="3"/>
  <c r="P21" i="3"/>
  <c r="M21" i="3"/>
  <c r="L21" i="3"/>
  <c r="K21" i="3"/>
  <c r="N21" i="3" s="1"/>
  <c r="O21" i="3" s="1"/>
  <c r="J21" i="3"/>
  <c r="P20" i="3"/>
  <c r="M20" i="3"/>
  <c r="L20" i="3"/>
  <c r="K20" i="3"/>
  <c r="J20" i="3"/>
  <c r="P8" i="3"/>
  <c r="I8" i="3"/>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N20" i="3" l="1"/>
  <c r="O20" i="3" s="1"/>
  <c r="N22" i="3"/>
  <c r="O22" i="3" s="1"/>
  <c r="N24" i="3"/>
  <c r="O24" i="3" s="1"/>
  <c r="N26" i="3"/>
  <c r="O26" i="3" s="1"/>
  <c r="N28" i="3"/>
  <c r="O28" i="3" s="1"/>
  <c r="N30" i="3"/>
  <c r="O30" i="3" s="1"/>
  <c r="B3" i="2"/>
  <c r="P177" i="3"/>
  <c r="M177" i="3"/>
  <c r="L177" i="3"/>
  <c r="K177" i="3"/>
  <c r="N177" i="3" s="1"/>
  <c r="O177" i="3" s="1"/>
  <c r="J177" i="3"/>
  <c r="P170" i="3"/>
  <c r="M170" i="3"/>
  <c r="L170" i="3"/>
  <c r="K170" i="3"/>
  <c r="J170" i="3"/>
  <c r="P169" i="3"/>
  <c r="M169" i="3"/>
  <c r="L169" i="3"/>
  <c r="K169" i="3"/>
  <c r="J169" i="3"/>
  <c r="P155" i="3"/>
  <c r="M155" i="3"/>
  <c r="L155" i="3"/>
  <c r="K155" i="3"/>
  <c r="N155" i="3" s="1"/>
  <c r="O155" i="3" s="1"/>
  <c r="J155" i="3"/>
  <c r="P153" i="3"/>
  <c r="M153" i="3"/>
  <c r="L153" i="3"/>
  <c r="K153" i="3"/>
  <c r="K152" i="3" s="1"/>
  <c r="N152" i="3" s="1"/>
  <c r="O152" i="3" s="1"/>
  <c r="J153" i="3"/>
  <c r="P149" i="3"/>
  <c r="M149" i="3"/>
  <c r="L149" i="3"/>
  <c r="K149" i="3"/>
  <c r="J149" i="3"/>
  <c r="P148" i="3"/>
  <c r="M148" i="3"/>
  <c r="L148" i="3"/>
  <c r="K148" i="3"/>
  <c r="J148" i="3"/>
  <c r="P145" i="3"/>
  <c r="M145" i="3"/>
  <c r="L145" i="3"/>
  <c r="K145" i="3"/>
  <c r="J145" i="3"/>
  <c r="J146" i="3" s="1"/>
  <c r="P143" i="3"/>
  <c r="M143" i="3"/>
  <c r="L143" i="3"/>
  <c r="K143" i="3"/>
  <c r="N143" i="3" s="1"/>
  <c r="O143" i="3" s="1"/>
  <c r="J143" i="3"/>
  <c r="P142" i="3"/>
  <c r="M142" i="3"/>
  <c r="L142" i="3"/>
  <c r="K142" i="3"/>
  <c r="J142" i="3"/>
  <c r="P141" i="3"/>
  <c r="M141" i="3"/>
  <c r="L141" i="3"/>
  <c r="K141" i="3"/>
  <c r="N141" i="3" s="1"/>
  <c r="O141" i="3" s="1"/>
  <c r="J141" i="3"/>
  <c r="P140" i="3"/>
  <c r="M140" i="3"/>
  <c r="L140" i="3"/>
  <c r="K140" i="3"/>
  <c r="J140" i="3"/>
  <c r="P138" i="3"/>
  <c r="M138" i="3"/>
  <c r="L138" i="3"/>
  <c r="K138" i="3"/>
  <c r="N138" i="3" s="1"/>
  <c r="O138" i="3" s="1"/>
  <c r="J138" i="3"/>
  <c r="P137" i="3"/>
  <c r="M137" i="3"/>
  <c r="L137" i="3"/>
  <c r="K137" i="3"/>
  <c r="J137" i="3"/>
  <c r="P136" i="3"/>
  <c r="M136" i="3"/>
  <c r="L136" i="3"/>
  <c r="K136" i="3"/>
  <c r="N136" i="3" s="1"/>
  <c r="O136" i="3" s="1"/>
  <c r="J136" i="3"/>
  <c r="P135" i="3"/>
  <c r="M135" i="3"/>
  <c r="L135" i="3"/>
  <c r="K135" i="3"/>
  <c r="J135" i="3"/>
  <c r="P133" i="3"/>
  <c r="M133" i="3"/>
  <c r="L133" i="3"/>
  <c r="K133" i="3"/>
  <c r="J133" i="3"/>
  <c r="J134" i="3" s="1"/>
  <c r="P131" i="3"/>
  <c r="M131" i="3"/>
  <c r="L131" i="3"/>
  <c r="K131" i="3"/>
  <c r="J131" i="3"/>
  <c r="P130" i="3"/>
  <c r="M130" i="3"/>
  <c r="L130" i="3"/>
  <c r="K130" i="3"/>
  <c r="J130" i="3"/>
  <c r="P126" i="3"/>
  <c r="M126" i="3"/>
  <c r="L126" i="3"/>
  <c r="K126" i="3"/>
  <c r="J126" i="3"/>
  <c r="J127" i="3" s="1"/>
  <c r="P123" i="3"/>
  <c r="M123" i="3"/>
  <c r="L123" i="3"/>
  <c r="K123" i="3"/>
  <c r="N123" i="3" s="1"/>
  <c r="O123" i="3" s="1"/>
  <c r="J123" i="3"/>
  <c r="P122" i="3"/>
  <c r="M122" i="3"/>
  <c r="L122" i="3"/>
  <c r="K122" i="3"/>
  <c r="J122" i="3"/>
  <c r="P121" i="3"/>
  <c r="M121" i="3"/>
  <c r="L121" i="3"/>
  <c r="K121" i="3"/>
  <c r="N121" i="3" s="1"/>
  <c r="O121" i="3" s="1"/>
  <c r="J121" i="3"/>
  <c r="P120" i="3"/>
  <c r="M120" i="3"/>
  <c r="L120" i="3"/>
  <c r="K120" i="3"/>
  <c r="J120" i="3"/>
  <c r="P119" i="3"/>
  <c r="M119" i="3"/>
  <c r="L119" i="3"/>
  <c r="K119" i="3"/>
  <c r="N119" i="3" s="1"/>
  <c r="O119" i="3" s="1"/>
  <c r="J119" i="3"/>
  <c r="P118" i="3"/>
  <c r="M118" i="3"/>
  <c r="L118" i="3"/>
  <c r="K118" i="3"/>
  <c r="J118" i="3"/>
  <c r="P117" i="3"/>
  <c r="M117" i="3"/>
  <c r="L117" i="3"/>
  <c r="K117" i="3"/>
  <c r="N117" i="3" s="1"/>
  <c r="O117" i="3" s="1"/>
  <c r="J117" i="3"/>
  <c r="P116" i="3"/>
  <c r="M116" i="3"/>
  <c r="L116" i="3"/>
  <c r="K116" i="3"/>
  <c r="J116" i="3"/>
  <c r="P115" i="3"/>
  <c r="M115" i="3"/>
  <c r="L115" i="3"/>
  <c r="K115" i="3"/>
  <c r="J115" i="3"/>
  <c r="P113" i="3"/>
  <c r="M113" i="3"/>
  <c r="L113" i="3"/>
  <c r="K113" i="3"/>
  <c r="J113" i="3"/>
  <c r="P112" i="3"/>
  <c r="M112" i="3"/>
  <c r="L112" i="3"/>
  <c r="K112" i="3"/>
  <c r="N112" i="3" s="1"/>
  <c r="O112" i="3" s="1"/>
  <c r="J112" i="3"/>
  <c r="P111" i="3"/>
  <c r="M111" i="3"/>
  <c r="L111" i="3"/>
  <c r="K111" i="3"/>
  <c r="J111" i="3"/>
  <c r="P104" i="3"/>
  <c r="M104" i="3"/>
  <c r="L104" i="3"/>
  <c r="K104" i="3"/>
  <c r="N104" i="3" s="1"/>
  <c r="O104" i="3" s="1"/>
  <c r="J104" i="3"/>
  <c r="P103" i="3"/>
  <c r="M103" i="3"/>
  <c r="L103" i="3"/>
  <c r="K103" i="3"/>
  <c r="J103" i="3"/>
  <c r="P102" i="3"/>
  <c r="M102" i="3"/>
  <c r="L102" i="3"/>
  <c r="K102" i="3"/>
  <c r="N102" i="3" s="1"/>
  <c r="O102" i="3" s="1"/>
  <c r="J102" i="3"/>
  <c r="P100" i="3"/>
  <c r="M100" i="3"/>
  <c r="L100" i="3"/>
  <c r="K100" i="3"/>
  <c r="J100" i="3"/>
  <c r="P99" i="3"/>
  <c r="M99" i="3"/>
  <c r="L99" i="3"/>
  <c r="K99" i="3"/>
  <c r="N99" i="3" s="1"/>
  <c r="O99" i="3" s="1"/>
  <c r="J99" i="3"/>
  <c r="P98" i="3"/>
  <c r="M98" i="3"/>
  <c r="L98" i="3"/>
  <c r="K98" i="3"/>
  <c r="J98" i="3"/>
  <c r="P97" i="3"/>
  <c r="M97" i="3"/>
  <c r="L97" i="3"/>
  <c r="K97" i="3"/>
  <c r="N97" i="3" s="1"/>
  <c r="O97" i="3" s="1"/>
  <c r="J97" i="3"/>
  <c r="P96" i="3"/>
  <c r="M96" i="3"/>
  <c r="L96" i="3"/>
  <c r="K96" i="3"/>
  <c r="J96" i="3"/>
  <c r="P95" i="3"/>
  <c r="M95" i="3"/>
  <c r="L95" i="3"/>
  <c r="K95" i="3"/>
  <c r="N95" i="3" s="1"/>
  <c r="O95" i="3" s="1"/>
  <c r="J95" i="3"/>
  <c r="P94" i="3"/>
  <c r="M94" i="3"/>
  <c r="L94" i="3"/>
  <c r="K94" i="3"/>
  <c r="J94" i="3"/>
  <c r="P93" i="3"/>
  <c r="M93" i="3"/>
  <c r="L93" i="3"/>
  <c r="K93" i="3"/>
  <c r="J93" i="3"/>
  <c r="P91" i="3"/>
  <c r="M91" i="3"/>
  <c r="L91" i="3"/>
  <c r="K91" i="3"/>
  <c r="J91" i="3"/>
  <c r="J92" i="3" s="1"/>
  <c r="P89" i="3"/>
  <c r="M89" i="3"/>
  <c r="L89" i="3"/>
  <c r="K89" i="3"/>
  <c r="J89" i="3"/>
  <c r="J90" i="3" s="1"/>
  <c r="P87" i="3"/>
  <c r="M87" i="3"/>
  <c r="L87" i="3"/>
  <c r="K87" i="3"/>
  <c r="K88" i="3" s="1"/>
  <c r="N88" i="3" s="1"/>
  <c r="O88" i="3" s="1"/>
  <c r="J87" i="3"/>
  <c r="J88" i="3" s="1"/>
  <c r="P85" i="3"/>
  <c r="M85" i="3"/>
  <c r="L85" i="3"/>
  <c r="K85" i="3"/>
  <c r="J85" i="3"/>
  <c r="P84" i="3"/>
  <c r="M84" i="3"/>
  <c r="L84" i="3"/>
  <c r="K84" i="3"/>
  <c r="J84" i="3"/>
  <c r="P83" i="3"/>
  <c r="M83" i="3"/>
  <c r="L83" i="3"/>
  <c r="K83" i="3"/>
  <c r="J83" i="3"/>
  <c r="P82" i="3"/>
  <c r="M82" i="3"/>
  <c r="L82" i="3"/>
  <c r="K82" i="3"/>
  <c r="J82" i="3"/>
  <c r="P81" i="3"/>
  <c r="M81" i="3"/>
  <c r="L81" i="3"/>
  <c r="K81" i="3"/>
  <c r="J81" i="3"/>
  <c r="P79" i="3"/>
  <c r="M79" i="3"/>
  <c r="L79" i="3"/>
  <c r="K79" i="3"/>
  <c r="J79" i="3"/>
  <c r="P78" i="3"/>
  <c r="M78" i="3"/>
  <c r="L78" i="3"/>
  <c r="K78" i="3"/>
  <c r="J78" i="3"/>
  <c r="P73" i="3"/>
  <c r="M73" i="3"/>
  <c r="L73" i="3"/>
  <c r="K73" i="3"/>
  <c r="K74" i="3" s="1"/>
  <c r="N74" i="3" s="1"/>
  <c r="O74" i="3" s="1"/>
  <c r="J73" i="3"/>
  <c r="J74" i="3" s="1"/>
  <c r="P71" i="3"/>
  <c r="M71" i="3"/>
  <c r="L71" i="3"/>
  <c r="K71" i="3"/>
  <c r="J71" i="3"/>
  <c r="P70" i="3"/>
  <c r="M70" i="3"/>
  <c r="L70" i="3"/>
  <c r="K70" i="3"/>
  <c r="N70" i="3" s="1"/>
  <c r="O70" i="3" s="1"/>
  <c r="J70" i="3"/>
  <c r="P69" i="3"/>
  <c r="M69" i="3"/>
  <c r="L69" i="3"/>
  <c r="K69" i="3"/>
  <c r="J69" i="3"/>
  <c r="P67" i="3"/>
  <c r="M67" i="3"/>
  <c r="L67" i="3"/>
  <c r="K67" i="3"/>
  <c r="N67" i="3" s="1"/>
  <c r="O67" i="3" s="1"/>
  <c r="J67" i="3"/>
  <c r="P66" i="3"/>
  <c r="M66" i="3"/>
  <c r="L66" i="3"/>
  <c r="K66" i="3"/>
  <c r="J66" i="3"/>
  <c r="P64" i="3"/>
  <c r="M64" i="3"/>
  <c r="L64" i="3"/>
  <c r="K64" i="3"/>
  <c r="K65" i="3" s="1"/>
  <c r="N65" i="3" s="1"/>
  <c r="O65" i="3" s="1"/>
  <c r="J64" i="3"/>
  <c r="J65" i="3" s="1"/>
  <c r="P54" i="3"/>
  <c r="I54" i="3"/>
  <c r="P53" i="3"/>
  <c r="M53" i="3"/>
  <c r="L53" i="3"/>
  <c r="K53" i="3"/>
  <c r="J53" i="3"/>
  <c r="P52" i="3"/>
  <c r="M52" i="3"/>
  <c r="L52" i="3"/>
  <c r="K52" i="3"/>
  <c r="N52" i="3" s="1"/>
  <c r="O52" i="3" s="1"/>
  <c r="J52" i="3"/>
  <c r="P50" i="3"/>
  <c r="M50" i="3"/>
  <c r="L50" i="3"/>
  <c r="K50" i="3"/>
  <c r="J50" i="3"/>
  <c r="J51" i="3" s="1"/>
  <c r="P48" i="3"/>
  <c r="M48" i="3"/>
  <c r="L48" i="3"/>
  <c r="K48" i="3"/>
  <c r="N48" i="3" s="1"/>
  <c r="O48" i="3" s="1"/>
  <c r="J48" i="3"/>
  <c r="P47" i="3"/>
  <c r="M47" i="3"/>
  <c r="L47" i="3"/>
  <c r="K47" i="3"/>
  <c r="J47" i="3"/>
  <c r="P45" i="3"/>
  <c r="M45" i="3"/>
  <c r="L45" i="3"/>
  <c r="K45" i="3"/>
  <c r="N45" i="3" s="1"/>
  <c r="O45" i="3" s="1"/>
  <c r="J45" i="3"/>
  <c r="P44" i="3"/>
  <c r="M44" i="3"/>
  <c r="L44" i="3"/>
  <c r="K44" i="3"/>
  <c r="J44" i="3"/>
  <c r="P41" i="3"/>
  <c r="M41" i="3"/>
  <c r="L41" i="3"/>
  <c r="K41" i="3"/>
  <c r="N41" i="3" s="1"/>
  <c r="O41" i="3" s="1"/>
  <c r="J41" i="3"/>
  <c r="P40" i="3"/>
  <c r="M40" i="3"/>
  <c r="L40" i="3"/>
  <c r="K40" i="3"/>
  <c r="J40" i="3"/>
  <c r="P39" i="3"/>
  <c r="M39" i="3"/>
  <c r="L39" i="3"/>
  <c r="K39" i="3"/>
  <c r="N39" i="3" s="1"/>
  <c r="O39" i="3" s="1"/>
  <c r="J39" i="3"/>
  <c r="P38" i="3"/>
  <c r="M38" i="3"/>
  <c r="L38" i="3"/>
  <c r="K38" i="3"/>
  <c r="J38" i="3"/>
  <c r="P37" i="3"/>
  <c r="M37" i="3"/>
  <c r="L37" i="3"/>
  <c r="K37" i="3"/>
  <c r="J37" i="3"/>
  <c r="P35" i="3"/>
  <c r="M35" i="3"/>
  <c r="L35" i="3"/>
  <c r="K35" i="3"/>
  <c r="K36" i="3" s="1"/>
  <c r="N36" i="3" s="1"/>
  <c r="O36" i="3" s="1"/>
  <c r="J35" i="3"/>
  <c r="J36" i="3" s="1"/>
  <c r="P34" i="3"/>
  <c r="P33" i="3"/>
  <c r="M33" i="3"/>
  <c r="L33" i="3"/>
  <c r="K33" i="3"/>
  <c r="J33" i="3"/>
  <c r="P31" i="3"/>
  <c r="M31" i="3"/>
  <c r="L31" i="3"/>
  <c r="K31" i="3"/>
  <c r="N31" i="3" s="1"/>
  <c r="O31" i="3" s="1"/>
  <c r="J31" i="3"/>
  <c r="P19" i="3"/>
  <c r="M19" i="3"/>
  <c r="L19" i="3"/>
  <c r="K19" i="3"/>
  <c r="J19" i="3"/>
  <c r="P18" i="3"/>
  <c r="M18" i="3"/>
  <c r="L18" i="3"/>
  <c r="K18" i="3"/>
  <c r="N18" i="3" s="1"/>
  <c r="O18" i="3" s="1"/>
  <c r="J18" i="3"/>
  <c r="P17" i="3"/>
  <c r="M17" i="3"/>
  <c r="L17" i="3"/>
  <c r="K17" i="3"/>
  <c r="J17" i="3"/>
  <c r="P16" i="3"/>
  <c r="M16" i="3"/>
  <c r="L16" i="3"/>
  <c r="K16" i="3"/>
  <c r="N16" i="3" s="1"/>
  <c r="O16" i="3" s="1"/>
  <c r="J16" i="3"/>
  <c r="P15" i="3"/>
  <c r="M15" i="3"/>
  <c r="L15" i="3"/>
  <c r="K15" i="3"/>
  <c r="J15" i="3"/>
  <c r="P14" i="3"/>
  <c r="M14" i="3"/>
  <c r="L14" i="3"/>
  <c r="K14" i="3"/>
  <c r="N14" i="3" s="1"/>
  <c r="O14" i="3" s="1"/>
  <c r="J14" i="3"/>
  <c r="P13" i="3"/>
  <c r="M13" i="3"/>
  <c r="L13" i="3"/>
  <c r="K13" i="3"/>
  <c r="J13" i="3"/>
  <c r="P12" i="3"/>
  <c r="M12" i="3"/>
  <c r="L12" i="3"/>
  <c r="K12" i="3"/>
  <c r="N12" i="3" s="1"/>
  <c r="O12" i="3" s="1"/>
  <c r="J12" i="3"/>
  <c r="P11" i="3"/>
  <c r="M11" i="3"/>
  <c r="L11" i="3"/>
  <c r="K11" i="3"/>
  <c r="J11" i="3"/>
  <c r="P10" i="3"/>
  <c r="M10" i="3"/>
  <c r="L10" i="3"/>
  <c r="K10" i="3"/>
  <c r="N10" i="3" s="1"/>
  <c r="O10" i="3" s="1"/>
  <c r="J10" i="3"/>
  <c r="P9" i="3"/>
  <c r="M9" i="3"/>
  <c r="L9" i="3"/>
  <c r="K9" i="3"/>
  <c r="J9" i="3"/>
  <c r="P7" i="3"/>
  <c r="M7" i="3"/>
  <c r="L7" i="3"/>
  <c r="K7" i="3"/>
  <c r="J7" i="3"/>
  <c r="P6" i="3"/>
  <c r="M6" i="3"/>
  <c r="L6" i="3"/>
  <c r="K6" i="3"/>
  <c r="J6" i="3"/>
  <c r="P5" i="3"/>
  <c r="M5" i="3"/>
  <c r="L5" i="3"/>
  <c r="K5" i="3"/>
  <c r="J5" i="3"/>
  <c r="P4" i="3"/>
  <c r="M4" i="3"/>
  <c r="L4" i="3"/>
  <c r="K4" i="3"/>
  <c r="J4" i="3"/>
  <c r="N83" i="3" l="1"/>
  <c r="O83" i="3" s="1"/>
  <c r="N85" i="3"/>
  <c r="O85" i="3" s="1"/>
  <c r="N131" i="3"/>
  <c r="O131" i="3" s="1"/>
  <c r="N126" i="3"/>
  <c r="O126" i="3" s="1"/>
  <c r="N116" i="3"/>
  <c r="O116" i="3" s="1"/>
  <c r="N118" i="3"/>
  <c r="O118" i="3" s="1"/>
  <c r="N120" i="3"/>
  <c r="O120" i="3" s="1"/>
  <c r="N122" i="3"/>
  <c r="O122" i="3" s="1"/>
  <c r="N103" i="3"/>
  <c r="O103" i="3" s="1"/>
  <c r="N170" i="3"/>
  <c r="O170" i="3" s="1"/>
  <c r="N149" i="3"/>
  <c r="O149" i="3" s="1"/>
  <c r="N142" i="3"/>
  <c r="O142" i="3" s="1"/>
  <c r="N137" i="3"/>
  <c r="O137" i="3" s="1"/>
  <c r="N113" i="3"/>
  <c r="O113" i="3" s="1"/>
  <c r="N94" i="3"/>
  <c r="O94" i="3" s="1"/>
  <c r="N96" i="3"/>
  <c r="O96" i="3" s="1"/>
  <c r="N98" i="3"/>
  <c r="O98" i="3" s="1"/>
  <c r="N100" i="3"/>
  <c r="O100" i="3" s="1"/>
  <c r="N82" i="3"/>
  <c r="O82" i="3" s="1"/>
  <c r="N84" i="3"/>
  <c r="O84" i="3" s="1"/>
  <c r="N79" i="3"/>
  <c r="O79" i="3" s="1"/>
  <c r="N71" i="3"/>
  <c r="O71" i="3" s="1"/>
  <c r="N53" i="3"/>
  <c r="O53" i="3" s="1"/>
  <c r="N44" i="3"/>
  <c r="O44" i="3" s="1"/>
  <c r="N38" i="3"/>
  <c r="O38" i="3" s="1"/>
  <c r="N40" i="3"/>
  <c r="O40" i="3" s="1"/>
  <c r="N11" i="3"/>
  <c r="O11" i="3" s="1"/>
  <c r="N13" i="3"/>
  <c r="O13" i="3" s="1"/>
  <c r="N15" i="3"/>
  <c r="O15" i="3" s="1"/>
  <c r="N17" i="3"/>
  <c r="O17" i="3" s="1"/>
  <c r="N19" i="3"/>
  <c r="O19" i="3" s="1"/>
  <c r="N33" i="3"/>
  <c r="O33" i="3" s="1"/>
  <c r="K80" i="3"/>
  <c r="N80" i="3" s="1"/>
  <c r="O80" i="3" s="1"/>
  <c r="J154" i="3"/>
  <c r="J152" i="3"/>
  <c r="J86" i="3"/>
  <c r="J124" i="3"/>
  <c r="K144" i="3"/>
  <c r="N144" i="3" s="1"/>
  <c r="O144" i="3" s="1"/>
  <c r="K178" i="3"/>
  <c r="N178" i="3" s="1"/>
  <c r="O178" i="3" s="1"/>
  <c r="J156" i="3"/>
  <c r="J101" i="3"/>
  <c r="J105" i="3"/>
  <c r="N111" i="3"/>
  <c r="O111" i="3" s="1"/>
  <c r="K114" i="3"/>
  <c r="N114" i="3" s="1"/>
  <c r="O114" i="3" s="1"/>
  <c r="N153" i="3"/>
  <c r="O153" i="3" s="1"/>
  <c r="K154" i="3"/>
  <c r="N154" i="3" s="1"/>
  <c r="O154" i="3" s="1"/>
  <c r="N145" i="3"/>
  <c r="O145" i="3" s="1"/>
  <c r="K146" i="3"/>
  <c r="N146" i="3" s="1"/>
  <c r="O146" i="3" s="1"/>
  <c r="K68" i="3"/>
  <c r="N68" i="3" s="1"/>
  <c r="O68" i="3" s="1"/>
  <c r="N91" i="3"/>
  <c r="O91" i="3" s="1"/>
  <c r="K92" i="3"/>
  <c r="N92" i="3" s="1"/>
  <c r="O92" i="3" s="1"/>
  <c r="J132" i="3"/>
  <c r="K139" i="3"/>
  <c r="N139" i="3" s="1"/>
  <c r="O139" i="3" s="1"/>
  <c r="N148" i="3"/>
  <c r="O148" i="3" s="1"/>
  <c r="K150" i="3"/>
  <c r="N150" i="3" s="1"/>
  <c r="O150" i="3" s="1"/>
  <c r="J178" i="3"/>
  <c r="N81" i="3"/>
  <c r="O81" i="3" s="1"/>
  <c r="K86" i="3"/>
  <c r="N86" i="3" s="1"/>
  <c r="O86" i="3" s="1"/>
  <c r="K101" i="3"/>
  <c r="N101" i="3" s="1"/>
  <c r="O101" i="3" s="1"/>
  <c r="K105" i="3"/>
  <c r="N105" i="3" s="1"/>
  <c r="O105" i="3" s="1"/>
  <c r="N115" i="3"/>
  <c r="O115" i="3" s="1"/>
  <c r="K124" i="3"/>
  <c r="N124" i="3" s="1"/>
  <c r="O124" i="3" s="1"/>
  <c r="N130" i="3"/>
  <c r="O130" i="3" s="1"/>
  <c r="K132" i="3"/>
  <c r="N132" i="3" s="1"/>
  <c r="O132" i="3" s="1"/>
  <c r="K72" i="3"/>
  <c r="N72" i="3" s="1"/>
  <c r="O72" i="3" s="1"/>
  <c r="K127" i="3"/>
  <c r="N127" i="3" s="1"/>
  <c r="O127" i="3" s="1"/>
  <c r="C24" i="2" s="1"/>
  <c r="N89" i="3"/>
  <c r="O89" i="3" s="1"/>
  <c r="K90" i="3"/>
  <c r="N90" i="3" s="1"/>
  <c r="O90" i="3" s="1"/>
  <c r="N133" i="3"/>
  <c r="O133" i="3" s="1"/>
  <c r="K134" i="3"/>
  <c r="N134" i="3" s="1"/>
  <c r="O134" i="3" s="1"/>
  <c r="C26" i="2" s="1"/>
  <c r="K156" i="3"/>
  <c r="N156" i="3" s="1"/>
  <c r="O156" i="3" s="1"/>
  <c r="J68" i="3"/>
  <c r="J72" i="3"/>
  <c r="J80" i="3"/>
  <c r="J114" i="3"/>
  <c r="J139" i="3"/>
  <c r="J144" i="3"/>
  <c r="J150" i="3"/>
  <c r="K42" i="3"/>
  <c r="N42" i="3" s="1"/>
  <c r="O42" i="3" s="1"/>
  <c r="J46" i="3"/>
  <c r="N47" i="3"/>
  <c r="O47" i="3" s="1"/>
  <c r="K49" i="3"/>
  <c r="N49" i="3" s="1"/>
  <c r="O49" i="3" s="1"/>
  <c r="C8" i="2" s="1"/>
  <c r="N50" i="3"/>
  <c r="O50" i="3" s="1"/>
  <c r="K51" i="3"/>
  <c r="N51" i="3" s="1"/>
  <c r="O51" i="3" s="1"/>
  <c r="C9" i="2" s="1"/>
  <c r="J42" i="3"/>
  <c r="K46" i="3"/>
  <c r="N46" i="3" s="1"/>
  <c r="O46" i="3" s="1"/>
  <c r="C7" i="2" s="1"/>
  <c r="J49" i="3"/>
  <c r="C21" i="2"/>
  <c r="K8" i="3"/>
  <c r="N8" i="3" s="1"/>
  <c r="O8" i="3" s="1"/>
  <c r="J8" i="3"/>
  <c r="C31" i="2"/>
  <c r="C18" i="2"/>
  <c r="C28" i="2"/>
  <c r="C5" i="2"/>
  <c r="C12" i="2"/>
  <c r="C30" i="2"/>
  <c r="C35" i="2"/>
  <c r="J34" i="3"/>
  <c r="C11" i="2"/>
  <c r="C16" i="2"/>
  <c r="C19" i="2"/>
  <c r="C20" i="2"/>
  <c r="C22" i="2"/>
  <c r="C23" i="2"/>
  <c r="C25" i="2"/>
  <c r="C29" i="2"/>
  <c r="C32" i="2"/>
  <c r="C33" i="2"/>
  <c r="N37" i="3"/>
  <c r="O37" i="3" s="1"/>
  <c r="K34" i="3"/>
  <c r="N34" i="3" s="1"/>
  <c r="O34" i="3" s="1"/>
  <c r="J54" i="3"/>
  <c r="N4" i="3"/>
  <c r="O4" i="3" s="1"/>
  <c r="N5" i="3"/>
  <c r="O5" i="3" s="1"/>
  <c r="N6" i="3"/>
  <c r="O6" i="3" s="1"/>
  <c r="N7" i="3"/>
  <c r="O7" i="3" s="1"/>
  <c r="N9" i="3"/>
  <c r="O9" i="3" s="1"/>
  <c r="N64" i="3"/>
  <c r="O64" i="3" s="1"/>
  <c r="N93" i="3"/>
  <c r="O93" i="3" s="1"/>
  <c r="N35" i="3"/>
  <c r="O35" i="3" s="1"/>
  <c r="K54" i="3"/>
  <c r="N54" i="3" s="1"/>
  <c r="O54" i="3" s="1"/>
  <c r="C10" i="2" s="1"/>
  <c r="N66" i="3"/>
  <c r="O66" i="3" s="1"/>
  <c r="N69" i="3"/>
  <c r="O69" i="3" s="1"/>
  <c r="C13" i="2" s="1"/>
  <c r="N73" i="3"/>
  <c r="O73" i="3" s="1"/>
  <c r="C14" i="2" s="1"/>
  <c r="N78" i="3"/>
  <c r="O78" i="3" s="1"/>
  <c r="C15" i="2" s="1"/>
  <c r="N87" i="3"/>
  <c r="O87" i="3" s="1"/>
  <c r="C17" i="2" s="1"/>
  <c r="N135" i="3"/>
  <c r="O135" i="3" s="1"/>
  <c r="C27" i="2" s="1"/>
  <c r="N140" i="3"/>
  <c r="O140" i="3" s="1"/>
  <c r="N169" i="3"/>
  <c r="O169" i="3" s="1"/>
  <c r="C34" i="2" s="1"/>
  <c r="C6" i="2" l="1"/>
  <c r="C4" i="2"/>
  <c r="C3" i="2"/>
  <c r="D9" i="4" l="1"/>
  <c r="B30" i="4"/>
</calcChain>
</file>

<file path=xl/sharedStrings.xml><?xml version="1.0" encoding="utf-8"?>
<sst xmlns="http://schemas.openxmlformats.org/spreadsheetml/2006/main" count="662" uniqueCount="349">
  <si>
    <t>メーカー</t>
    <phoneticPr fontId="3"/>
  </si>
  <si>
    <t>入札金額</t>
    <rPh sb="0" eb="2">
      <t>ニュウサツ</t>
    </rPh>
    <rPh sb="2" eb="4">
      <t>キンガク</t>
    </rPh>
    <phoneticPr fontId="3"/>
  </si>
  <si>
    <t>見積
連番</t>
    <rPh sb="0" eb="2">
      <t>ミツモリ</t>
    </rPh>
    <rPh sb="3" eb="5">
      <t>レンバン</t>
    </rPh>
    <phoneticPr fontId="9"/>
  </si>
  <si>
    <t>項番</t>
    <rPh sb="0" eb="2">
      <t>コウバン</t>
    </rPh>
    <phoneticPr fontId="9"/>
  </si>
  <si>
    <t>品名</t>
  </si>
  <si>
    <t>見積単価
（税別）</t>
    <phoneticPr fontId="9"/>
  </si>
  <si>
    <t>見積金額
（税別）
〔自動計算〕</t>
    <phoneticPr fontId="9"/>
  </si>
  <si>
    <t>見積単価が
空欄でない</t>
    <phoneticPr fontId="9"/>
  </si>
  <si>
    <t>見積単価が
1円以上</t>
    <rPh sb="0" eb="2">
      <t>ミツ</t>
    </rPh>
    <rPh sb="2" eb="4">
      <t>タンカ</t>
    </rPh>
    <rPh sb="7" eb="8">
      <t>エン</t>
    </rPh>
    <rPh sb="8" eb="10">
      <t>イジョウ</t>
    </rPh>
    <phoneticPr fontId="9"/>
  </si>
  <si>
    <t>見積単価が
整数</t>
    <rPh sb="0" eb="2">
      <t>ミツ</t>
    </rPh>
    <rPh sb="2" eb="4">
      <t>タンカ</t>
    </rPh>
    <rPh sb="6" eb="8">
      <t>セイスウ</t>
    </rPh>
    <phoneticPr fontId="9"/>
  </si>
  <si>
    <t>エラーメッセージ
（エラーがないことを確認してください）</t>
    <phoneticPr fontId="9"/>
  </si>
  <si>
    <t>エラー
カウント</t>
    <phoneticPr fontId="9"/>
  </si>
  <si>
    <t>(注意)AB列：項番集計行（項番〇計）は、一つ上のNOにする</t>
    <rPh sb="1" eb="3">
      <t>チュウイ</t>
    </rPh>
    <rPh sb="6" eb="7">
      <t>レツ</t>
    </rPh>
    <rPh sb="8" eb="10">
      <t>コウバン</t>
    </rPh>
    <rPh sb="10" eb="12">
      <t>シュウケイ</t>
    </rPh>
    <rPh sb="12" eb="13">
      <t>ギョウ</t>
    </rPh>
    <rPh sb="14" eb="16">
      <t>コウバン</t>
    </rPh>
    <rPh sb="17" eb="18">
      <t>ケイ</t>
    </rPh>
    <rPh sb="21" eb="22">
      <t>ヒト</t>
    </rPh>
    <rPh sb="23" eb="24">
      <t>ウエ</t>
    </rPh>
    <phoneticPr fontId="9"/>
  </si>
  <si>
    <t>別紙　入札内訳</t>
    <rPh sb="0" eb="2">
      <t>ベッシ</t>
    </rPh>
    <rPh sb="3" eb="5">
      <t>ニュウサツ</t>
    </rPh>
    <rPh sb="5" eb="7">
      <t>ウチワケ</t>
    </rPh>
    <phoneticPr fontId="3"/>
  </si>
  <si>
    <t>札番</t>
    <rPh sb="0" eb="1">
      <t>フダ</t>
    </rPh>
    <rPh sb="1" eb="2">
      <t>バン</t>
    </rPh>
    <phoneticPr fontId="9"/>
  </si>
  <si>
    <t>日本ベクトン</t>
    <rPh sb="0" eb="2">
      <t>ニホン</t>
    </rPh>
    <phoneticPr fontId="2"/>
  </si>
  <si>
    <t>(注意)AB列：項番集計行（項番〇計）は、一つ上のNoにする</t>
    <rPh sb="1" eb="3">
      <t>チュウイ</t>
    </rPh>
    <rPh sb="6" eb="7">
      <t>レツ</t>
    </rPh>
    <rPh sb="8" eb="10">
      <t>コウバン</t>
    </rPh>
    <rPh sb="10" eb="12">
      <t>シュウケイ</t>
    </rPh>
    <rPh sb="12" eb="13">
      <t>ギョウ</t>
    </rPh>
    <rPh sb="14" eb="16">
      <t>コウバン</t>
    </rPh>
    <rPh sb="17" eb="18">
      <t>ケイ</t>
    </rPh>
    <rPh sb="21" eb="22">
      <t>ヒト</t>
    </rPh>
    <rPh sb="23" eb="24">
      <t>ウエ</t>
    </rPh>
    <phoneticPr fontId="9"/>
  </si>
  <si>
    <t>札番</t>
    <rPh sb="0" eb="1">
      <t>フダ</t>
    </rPh>
    <rPh sb="1" eb="2">
      <t>バン</t>
    </rPh>
    <phoneticPr fontId="3"/>
  </si>
  <si>
    <t>令和６年度検査試薬等の単価契約　明細書</t>
    <rPh sb="0" eb="2">
      <t>レイワ</t>
    </rPh>
    <rPh sb="3" eb="5">
      <t>ネンド</t>
    </rPh>
    <rPh sb="5" eb="7">
      <t>ケンサ</t>
    </rPh>
    <rPh sb="7" eb="9">
      <t>シヤク</t>
    </rPh>
    <rPh sb="9" eb="10">
      <t>トウ</t>
    </rPh>
    <rPh sb="11" eb="13">
      <t>タンカ</t>
    </rPh>
    <rPh sb="13" eb="15">
      <t>ケイヤク</t>
    </rPh>
    <rPh sb="16" eb="19">
      <t>メイサイショ</t>
    </rPh>
    <phoneticPr fontId="9"/>
  </si>
  <si>
    <t>規格</t>
    <rPh sb="0" eb="2">
      <t>キカク</t>
    </rPh>
    <phoneticPr fontId="2"/>
  </si>
  <si>
    <t>メーカー名</t>
    <rPh sb="4" eb="5">
      <t>メイ</t>
    </rPh>
    <phoneticPr fontId="2"/>
  </si>
  <si>
    <t>入数</t>
    <rPh sb="0" eb="1">
      <t>イ</t>
    </rPh>
    <rPh sb="1" eb="2">
      <t>カズ</t>
    </rPh>
    <phoneticPr fontId="2"/>
  </si>
  <si>
    <t>単位</t>
    <rPh sb="0" eb="2">
      <t>タンイ</t>
    </rPh>
    <phoneticPr fontId="2"/>
  </si>
  <si>
    <t>BBL MGIT 960専用サプリメントN</t>
    <rPh sb="12" eb="14">
      <t>センヨウ</t>
    </rPh>
    <phoneticPr fontId="2"/>
  </si>
  <si>
    <t>入／箱</t>
    <rPh sb="0" eb="1">
      <t>イ</t>
    </rPh>
    <rPh sb="2" eb="3">
      <t>ハコ</t>
    </rPh>
    <phoneticPr fontId="2"/>
  </si>
  <si>
    <t>BBL MGIT TUBES 7ML（N）</t>
    <phoneticPr fontId="2"/>
  </si>
  <si>
    <t>245122　100本</t>
    <rPh sb="10" eb="11">
      <t>ホン</t>
    </rPh>
    <phoneticPr fontId="2"/>
  </si>
  <si>
    <t>年間
予定
数量</t>
    <rPh sb="0" eb="2">
      <t>ネンカン</t>
    </rPh>
    <phoneticPr fontId="9"/>
  </si>
  <si>
    <t>センシディスク（各種）</t>
    <rPh sb="8" eb="10">
      <t>カクシュ</t>
    </rPh>
    <phoneticPr fontId="2"/>
  </si>
  <si>
    <t>セフィナーゼ</t>
    <phoneticPr fontId="2"/>
  </si>
  <si>
    <t>231650　50枚</t>
    <rPh sb="9" eb="10">
      <t>マイ</t>
    </rPh>
    <phoneticPr fontId="2"/>
  </si>
  <si>
    <t>オーソ・ダイア</t>
    <phoneticPr fontId="2"/>
  </si>
  <si>
    <t>バイオビュー ABDカセット オート用</t>
    <rPh sb="18" eb="19">
      <t>ヨウ</t>
    </rPh>
    <phoneticPr fontId="2"/>
  </si>
  <si>
    <t>バイオビュー ABD確認用カセット</t>
    <rPh sb="10" eb="13">
      <t>カクニンヨウ</t>
    </rPh>
    <phoneticPr fontId="2"/>
  </si>
  <si>
    <t>抗E血清</t>
    <rPh sb="0" eb="1">
      <t>コウ</t>
    </rPh>
    <rPh sb="2" eb="4">
      <t>ケッセイ</t>
    </rPh>
    <phoneticPr fontId="2"/>
  </si>
  <si>
    <t>抗c血清 オーソバイオクローン抗c</t>
    <rPh sb="0" eb="1">
      <t>コウ</t>
    </rPh>
    <rPh sb="2" eb="4">
      <t>ケッセイ</t>
    </rPh>
    <rPh sb="15" eb="16">
      <t>コウ</t>
    </rPh>
    <phoneticPr fontId="2"/>
  </si>
  <si>
    <t>グリーンウームス</t>
    <phoneticPr fontId="2"/>
  </si>
  <si>
    <t>オーソ バイオクローン抗D</t>
    <rPh sb="11" eb="12">
      <t>コウ</t>
    </rPh>
    <phoneticPr fontId="2"/>
  </si>
  <si>
    <t>オーソ 抗Xga血清</t>
    <rPh sb="4" eb="5">
      <t>コウ</t>
    </rPh>
    <rPh sb="8" eb="10">
      <t>ケッセイ</t>
    </rPh>
    <phoneticPr fontId="2"/>
  </si>
  <si>
    <t>オーソ バイオビュー ニュートラル カセット</t>
    <phoneticPr fontId="2"/>
  </si>
  <si>
    <t>抗C3B、C3Dバイオクローン</t>
    <rPh sb="0" eb="1">
      <t>コウ</t>
    </rPh>
    <phoneticPr fontId="2"/>
  </si>
  <si>
    <t>オーソ バイオクローン抗Jka</t>
    <rPh sb="11" eb="12">
      <t>コウ</t>
    </rPh>
    <phoneticPr fontId="2"/>
  </si>
  <si>
    <t>オーソ バイオクローン抗Jkb</t>
    <rPh sb="11" eb="12">
      <t>コウ</t>
    </rPh>
    <phoneticPr fontId="2"/>
  </si>
  <si>
    <t>オーソ バイオクローン抗s</t>
    <rPh sb="11" eb="12">
      <t>コウ</t>
    </rPh>
    <phoneticPr fontId="2"/>
  </si>
  <si>
    <t>オーソ 抗Hレクチン</t>
    <rPh sb="4" eb="5">
      <t>コウ</t>
    </rPh>
    <phoneticPr fontId="2"/>
  </si>
  <si>
    <t>OV 7%BSA</t>
    <phoneticPr fontId="2"/>
  </si>
  <si>
    <t>OV 希釈トレイ</t>
    <rPh sb="3" eb="5">
      <t>キシャク</t>
    </rPh>
    <phoneticPr fontId="2"/>
  </si>
  <si>
    <t>OV E-cap（10ml）</t>
    <phoneticPr fontId="2"/>
  </si>
  <si>
    <t>OV E-cap（3ml）</t>
    <phoneticPr fontId="2"/>
  </si>
  <si>
    <t>抗A1レクチン</t>
    <rPh sb="0" eb="1">
      <t>コウ</t>
    </rPh>
    <phoneticPr fontId="2"/>
  </si>
  <si>
    <t>抗FYB（抗ダフィB）血清</t>
    <rPh sb="0" eb="1">
      <t>コウ</t>
    </rPh>
    <rPh sb="5" eb="6">
      <t>コウ</t>
    </rPh>
    <rPh sb="11" eb="13">
      <t>ケッセイ</t>
    </rPh>
    <phoneticPr fontId="2"/>
  </si>
  <si>
    <t>ルイス型物質</t>
    <rPh sb="3" eb="4">
      <t>ガタ</t>
    </rPh>
    <rPh sb="4" eb="6">
      <t>ブッシツ</t>
    </rPh>
    <phoneticPr fontId="2"/>
  </si>
  <si>
    <t>バイオビューDAT/IDATカセット</t>
    <phoneticPr fontId="2"/>
  </si>
  <si>
    <t>アークレイ</t>
    <phoneticPr fontId="2"/>
  </si>
  <si>
    <t>ユリフレットS 11UA</t>
    <phoneticPr fontId="2"/>
  </si>
  <si>
    <t>106852　100枚</t>
    <rPh sb="10" eb="11">
      <t>マイ</t>
    </rPh>
    <phoneticPr fontId="2"/>
  </si>
  <si>
    <t>121104　10ml</t>
    <phoneticPr fontId="2"/>
  </si>
  <si>
    <t>180019　20カセット</t>
    <phoneticPr fontId="2"/>
  </si>
  <si>
    <t>183003　20カセット</t>
    <phoneticPr fontId="2"/>
  </si>
  <si>
    <t>180026　20カセット</t>
    <phoneticPr fontId="2"/>
  </si>
  <si>
    <t>125102　5ml</t>
    <phoneticPr fontId="2"/>
  </si>
  <si>
    <t>124105　5ml</t>
    <phoneticPr fontId="2"/>
  </si>
  <si>
    <t>123108　5ml</t>
    <phoneticPr fontId="2"/>
  </si>
  <si>
    <t>126109　5ml</t>
    <phoneticPr fontId="2"/>
  </si>
  <si>
    <t>142000　10ml</t>
    <phoneticPr fontId="2"/>
  </si>
  <si>
    <t>164521　1ml</t>
    <phoneticPr fontId="2"/>
  </si>
  <si>
    <t>121005　10ml</t>
    <phoneticPr fontId="2"/>
  </si>
  <si>
    <t>184000　20カセット</t>
    <phoneticPr fontId="2"/>
  </si>
  <si>
    <t>144103　3ml</t>
    <phoneticPr fontId="2"/>
  </si>
  <si>
    <t>163210　3ml</t>
    <phoneticPr fontId="2"/>
  </si>
  <si>
    <t>163319　3ml</t>
    <phoneticPr fontId="2"/>
  </si>
  <si>
    <t>163715　2ml</t>
    <phoneticPr fontId="2"/>
  </si>
  <si>
    <t>116025　2ml</t>
    <phoneticPr fontId="2"/>
  </si>
  <si>
    <t>714726　180個</t>
    <rPh sb="10" eb="11">
      <t>コ</t>
    </rPh>
    <phoneticPr fontId="2"/>
  </si>
  <si>
    <t>714733　250個</t>
    <rPh sb="10" eb="11">
      <t>コ</t>
    </rPh>
    <phoneticPr fontId="2"/>
  </si>
  <si>
    <t>714696　500個</t>
    <rPh sb="10" eb="11">
      <t>コ</t>
    </rPh>
    <phoneticPr fontId="2"/>
  </si>
  <si>
    <t>115011　2ml</t>
    <phoneticPr fontId="2"/>
  </si>
  <si>
    <t>163104　3ml</t>
    <phoneticPr fontId="2"/>
  </si>
  <si>
    <t>166211　3ml</t>
    <phoneticPr fontId="2"/>
  </si>
  <si>
    <t>187100　10カセット</t>
    <phoneticPr fontId="2"/>
  </si>
  <si>
    <t>イムコア</t>
    <phoneticPr fontId="2"/>
  </si>
  <si>
    <t>極東製薬</t>
    <rPh sb="0" eb="2">
      <t>キョクトウ</t>
    </rPh>
    <rPh sb="2" eb="4">
      <t>セイヤク</t>
    </rPh>
    <phoneticPr fontId="2"/>
  </si>
  <si>
    <t>積水メディカル</t>
    <rPh sb="0" eb="2">
      <t>セキスイ</t>
    </rPh>
    <phoneticPr fontId="2"/>
  </si>
  <si>
    <t>日水製薬</t>
    <rPh sb="0" eb="2">
      <t>ニッスイ</t>
    </rPh>
    <rPh sb="2" eb="4">
      <t>セイヤク</t>
    </rPh>
    <phoneticPr fontId="2"/>
  </si>
  <si>
    <t>ガンマクローン抗IgG</t>
    <rPh sb="7" eb="8">
      <t>コウ</t>
    </rPh>
    <phoneticPr fontId="2"/>
  </si>
  <si>
    <t>ガンマクローン抗A</t>
    <rPh sb="7" eb="8">
      <t>コウ</t>
    </rPh>
    <phoneticPr fontId="2"/>
  </si>
  <si>
    <t>ガンマクローン抗B</t>
    <rPh sb="7" eb="8">
      <t>コウ</t>
    </rPh>
    <phoneticPr fontId="2"/>
  </si>
  <si>
    <t>BB-7865 EGAキット</t>
    <phoneticPr fontId="2"/>
  </si>
  <si>
    <t>W.A.R.M</t>
    <phoneticPr fontId="2"/>
  </si>
  <si>
    <t>キャピリア TB-Neo</t>
    <phoneticPr fontId="2"/>
  </si>
  <si>
    <t>アシッドプラス</t>
    <phoneticPr fontId="2"/>
  </si>
  <si>
    <t>植毛綿棒 鼻腔用</t>
    <rPh sb="0" eb="2">
      <t>ショクモウ</t>
    </rPh>
    <rPh sb="2" eb="4">
      <t>メンボウ</t>
    </rPh>
    <rPh sb="5" eb="7">
      <t>ビクウ</t>
    </rPh>
    <rPh sb="7" eb="8">
      <t>ヨウ</t>
    </rPh>
    <phoneticPr fontId="2"/>
  </si>
  <si>
    <t>抗Dモノクロ「三光」</t>
    <rPh sb="0" eb="1">
      <t>コウ</t>
    </rPh>
    <rPh sb="7" eb="9">
      <t>サンコウ</t>
    </rPh>
    <phoneticPr fontId="2"/>
  </si>
  <si>
    <t>ガルザーブAB</t>
    <phoneticPr fontId="2"/>
  </si>
  <si>
    <t>ニッスイプレート XM-カンジダ寒天培地 10枚</t>
    <rPh sb="16" eb="18">
      <t>カンテン</t>
    </rPh>
    <rPh sb="18" eb="20">
      <t>バイチ</t>
    </rPh>
    <rPh sb="23" eb="24">
      <t>マイ</t>
    </rPh>
    <phoneticPr fontId="2"/>
  </si>
  <si>
    <t>リボテストレジオネラ</t>
    <phoneticPr fontId="2"/>
  </si>
  <si>
    <t>BINAX NOW 肺炎球菌</t>
    <rPh sb="10" eb="12">
      <t>ハイエン</t>
    </rPh>
    <rPh sb="12" eb="14">
      <t>キュウキン</t>
    </rPh>
    <phoneticPr fontId="2"/>
  </si>
  <si>
    <t>バイテック2 GN同定カード</t>
    <rPh sb="9" eb="11">
      <t>ドウテイ</t>
    </rPh>
    <phoneticPr fontId="2"/>
  </si>
  <si>
    <t>バイテック2 GP同定カード</t>
    <rPh sb="9" eb="11">
      <t>ドウテイ</t>
    </rPh>
    <phoneticPr fontId="2"/>
  </si>
  <si>
    <t>バイテック2 感受性カード AST-N229</t>
    <rPh sb="7" eb="10">
      <t>カンジュセイ</t>
    </rPh>
    <phoneticPr fontId="2"/>
  </si>
  <si>
    <t>バイテック2 感受性カード AST-P625</t>
    <rPh sb="7" eb="10">
      <t>カンジュセイ</t>
    </rPh>
    <phoneticPr fontId="2"/>
  </si>
  <si>
    <t>バイテック2 感受性カード AST-ST03</t>
    <rPh sb="7" eb="10">
      <t>カンジュセイ</t>
    </rPh>
    <phoneticPr fontId="2"/>
  </si>
  <si>
    <t>バイテック2 感受性カード ATS-YS08</t>
    <rPh sb="7" eb="10">
      <t>カンジュセイ</t>
    </rPh>
    <phoneticPr fontId="2"/>
  </si>
  <si>
    <t>バイテック2 酵母様真菌同定カード YST</t>
    <rPh sb="7" eb="9">
      <t>コウボ</t>
    </rPh>
    <rPh sb="9" eb="10">
      <t>サマ</t>
    </rPh>
    <rPh sb="10" eb="12">
      <t>シンキン</t>
    </rPh>
    <rPh sb="12" eb="14">
      <t>ドウテイ</t>
    </rPh>
    <phoneticPr fontId="2"/>
  </si>
  <si>
    <t>バイテック2 NH同定カード</t>
    <rPh sb="9" eb="11">
      <t>ドウテイ</t>
    </rPh>
    <phoneticPr fontId="2"/>
  </si>
  <si>
    <t>バイテック2 ANC同定カード</t>
    <rPh sb="10" eb="12">
      <t>ドウテイ</t>
    </rPh>
    <phoneticPr fontId="2"/>
  </si>
  <si>
    <t>ラピッドID32ストレップアピ</t>
    <phoneticPr fontId="2"/>
  </si>
  <si>
    <t>PASTOREX スタッフプラス</t>
    <phoneticPr fontId="2"/>
  </si>
  <si>
    <t>PASTOREX ストレップ</t>
    <phoneticPr fontId="2"/>
  </si>
  <si>
    <t>GEM プレミア3500 IQM BG/Hct/BE/G/L150T</t>
    <phoneticPr fontId="2"/>
  </si>
  <si>
    <t>GEM プレミア3500 IQM BG/Hct/BE/G/L450T</t>
    <phoneticPr fontId="2"/>
  </si>
  <si>
    <t>内蔵プリンタペーパー</t>
    <rPh sb="0" eb="2">
      <t>ナイゾウ</t>
    </rPh>
    <phoneticPr fontId="2"/>
  </si>
  <si>
    <t>ヒストファインALK iAEPキット</t>
    <phoneticPr fontId="2"/>
  </si>
  <si>
    <t>エクルーシス クリーンセル</t>
    <phoneticPr fontId="2"/>
  </si>
  <si>
    <t>エクルーシス プロセル</t>
    <phoneticPr fontId="2"/>
  </si>
  <si>
    <t>エクルーシス2010 分注チップ</t>
    <rPh sb="11" eb="13">
      <t>ブンチュウ</t>
    </rPh>
    <phoneticPr fontId="2"/>
  </si>
  <si>
    <t>エクルーシス2010 アッセイカップ</t>
    <phoneticPr fontId="2"/>
  </si>
  <si>
    <t>エクルーシス シスウォッシュ</t>
    <phoneticPr fontId="2"/>
  </si>
  <si>
    <t>ナノピア TDMジゴキシン</t>
    <phoneticPr fontId="2"/>
  </si>
  <si>
    <t>ナノピア用ジゴキシンキャリブレーターキット</t>
    <rPh sb="4" eb="5">
      <t>ヨウ</t>
    </rPh>
    <phoneticPr fontId="2"/>
  </si>
  <si>
    <t>オートノルム・ファルマカリキッド</t>
    <phoneticPr fontId="2"/>
  </si>
  <si>
    <t>ミルトン</t>
    <phoneticPr fontId="2"/>
  </si>
  <si>
    <t>ドライケムスライドNH3WⅡ</t>
    <phoneticPr fontId="2"/>
  </si>
  <si>
    <t>BCチップワコーEXT</t>
    <phoneticPr fontId="2"/>
  </si>
  <si>
    <t>乾熱滅菌済アルミキャップ</t>
    <rPh sb="0" eb="2">
      <t>カンネツ</t>
    </rPh>
    <rPh sb="2" eb="4">
      <t>メッキン</t>
    </rPh>
    <rPh sb="4" eb="5">
      <t>ズ</t>
    </rPh>
    <phoneticPr fontId="2"/>
  </si>
  <si>
    <t>LALコントロールワコー</t>
    <phoneticPr fontId="2"/>
  </si>
  <si>
    <t>ベノジェクトⅡ真空採血管ヘパリンナトリウム</t>
    <rPh sb="7" eb="9">
      <t>シンクウ</t>
    </rPh>
    <rPh sb="9" eb="12">
      <t>サイケツカン</t>
    </rPh>
    <phoneticPr fontId="2"/>
  </si>
  <si>
    <t>BCチップワコー 1000-R</t>
    <phoneticPr fontId="2"/>
  </si>
  <si>
    <t>レボヘム エピネフリン</t>
    <phoneticPr fontId="2"/>
  </si>
  <si>
    <t>レボヘム ADP</t>
    <phoneticPr fontId="2"/>
  </si>
  <si>
    <t>レボヘム コラーゲン</t>
    <phoneticPr fontId="2"/>
  </si>
  <si>
    <t>コアグビア APTT-N/APTT試薬</t>
    <rPh sb="17" eb="19">
      <t>シヤク</t>
    </rPh>
    <phoneticPr fontId="2"/>
  </si>
  <si>
    <t>コアグビア APTT-N/エンカカルシウムエキ</t>
    <phoneticPr fontId="2"/>
  </si>
  <si>
    <t>コアグビア FBG トロンビン試薬</t>
    <rPh sb="15" eb="17">
      <t>シヤク</t>
    </rPh>
    <phoneticPr fontId="2"/>
  </si>
  <si>
    <t>コアグビア FBG 検体希釈液</t>
    <rPh sb="10" eb="12">
      <t>ケンタイ</t>
    </rPh>
    <rPh sb="12" eb="14">
      <t>キシャク</t>
    </rPh>
    <rPh sb="14" eb="15">
      <t>エキ</t>
    </rPh>
    <phoneticPr fontId="2"/>
  </si>
  <si>
    <t>ナノピア P-FDP</t>
    <phoneticPr fontId="2"/>
  </si>
  <si>
    <t>ナノピア Dダイマー</t>
    <phoneticPr fontId="2"/>
  </si>
  <si>
    <t>テストチーム S ATⅢ</t>
    <phoneticPr fontId="2"/>
  </si>
  <si>
    <t>Alinity highsensitiveトロポニン Ist キャリ6濃度</t>
    <rPh sb="35" eb="37">
      <t>ノウド</t>
    </rPh>
    <phoneticPr fontId="2"/>
  </si>
  <si>
    <t>Alinity highsensitiveトロポニン Ist コント3濃度</t>
    <rPh sb="35" eb="37">
      <t>ノウド</t>
    </rPh>
    <phoneticPr fontId="2"/>
  </si>
  <si>
    <t>抗核酸菌前処理液</t>
    <rPh sb="0" eb="1">
      <t>コウ</t>
    </rPh>
    <rPh sb="1" eb="3">
      <t>カクサン</t>
    </rPh>
    <rPh sb="3" eb="4">
      <t>キン</t>
    </rPh>
    <rPh sb="4" eb="5">
      <t>マエ</t>
    </rPh>
    <rPh sb="5" eb="7">
      <t>ショリ</t>
    </rPh>
    <rPh sb="7" eb="8">
      <t>エキ</t>
    </rPh>
    <phoneticPr fontId="2"/>
  </si>
  <si>
    <t>ダコ PD-L1 IHC 22C3 pharmDX「ダコ」</t>
    <phoneticPr fontId="2"/>
  </si>
  <si>
    <t>ダコ Envision FREX ヘマトキシリン</t>
    <phoneticPr fontId="2"/>
  </si>
  <si>
    <t>ダコ Envision FREX 洗浄液（20x）</t>
    <rPh sb="17" eb="19">
      <t>センジョウ</t>
    </rPh>
    <rPh sb="19" eb="20">
      <t>エキ</t>
    </rPh>
    <phoneticPr fontId="2"/>
  </si>
  <si>
    <t>Envision FREX TRSLow</t>
    <phoneticPr fontId="2"/>
  </si>
  <si>
    <t>Ampdirect2019-nCo V2検出キット</t>
    <rPh sb="20" eb="22">
      <t>ケンシュツ</t>
    </rPh>
    <phoneticPr fontId="2"/>
  </si>
  <si>
    <t>バーミー M1</t>
    <phoneticPr fontId="2"/>
  </si>
  <si>
    <t>バーミー M2</t>
    <phoneticPr fontId="2"/>
  </si>
  <si>
    <t>バーミー M3</t>
    <phoneticPr fontId="2"/>
  </si>
  <si>
    <t>バーミー M4</t>
    <phoneticPr fontId="2"/>
  </si>
  <si>
    <t>媒染剤アザン・マッソン染色</t>
    <rPh sb="0" eb="2">
      <t>バイセン</t>
    </rPh>
    <rPh sb="2" eb="3">
      <t>ザイ</t>
    </rPh>
    <rPh sb="11" eb="13">
      <t>センショク</t>
    </rPh>
    <phoneticPr fontId="2"/>
  </si>
  <si>
    <t>アルシャンブルー液 細胞診用（山本法）</t>
    <rPh sb="8" eb="9">
      <t>エキ</t>
    </rPh>
    <rPh sb="10" eb="12">
      <t>サイボウ</t>
    </rPh>
    <rPh sb="13" eb="14">
      <t>ヨウ</t>
    </rPh>
    <rPh sb="15" eb="17">
      <t>ヤマモト</t>
    </rPh>
    <rPh sb="17" eb="18">
      <t>ホウ</t>
    </rPh>
    <phoneticPr fontId="2"/>
  </si>
  <si>
    <t>アルシャンブルー液 PH2.5（組織用）</t>
    <rPh sb="8" eb="9">
      <t>エキ</t>
    </rPh>
    <rPh sb="16" eb="19">
      <t>ソシキヨウ</t>
    </rPh>
    <phoneticPr fontId="2"/>
  </si>
  <si>
    <t>改良オーラミンO染色セット</t>
    <rPh sb="0" eb="2">
      <t>カイリョウ</t>
    </rPh>
    <rPh sb="8" eb="10">
      <t>センショク</t>
    </rPh>
    <phoneticPr fontId="2"/>
  </si>
  <si>
    <t>滅菌綿棒チューブ 10本包装</t>
    <rPh sb="0" eb="2">
      <t>メッキン</t>
    </rPh>
    <rPh sb="2" eb="4">
      <t>メンボウ</t>
    </rPh>
    <rPh sb="11" eb="12">
      <t>ホン</t>
    </rPh>
    <rPh sb="12" eb="14">
      <t>ホウソウ</t>
    </rPh>
    <phoneticPr fontId="2"/>
  </si>
  <si>
    <t>滅菌綿棒チューブ イエロー</t>
    <rPh sb="0" eb="2">
      <t>メッキン</t>
    </rPh>
    <rPh sb="2" eb="4">
      <t>メンボウ</t>
    </rPh>
    <phoneticPr fontId="2"/>
  </si>
  <si>
    <t>プラビーズカラム</t>
    <phoneticPr fontId="2"/>
  </si>
  <si>
    <t>10%中性緩衝ホルマリン</t>
    <rPh sb="3" eb="5">
      <t>チュウセイ</t>
    </rPh>
    <rPh sb="5" eb="7">
      <t>カンショウ</t>
    </rPh>
    <phoneticPr fontId="2"/>
  </si>
  <si>
    <t>ホルムアルデヒド液</t>
    <rPh sb="8" eb="9">
      <t>エキ</t>
    </rPh>
    <phoneticPr fontId="2"/>
  </si>
  <si>
    <t>RL1200s 試薬カートリッジ</t>
    <rPh sb="8" eb="10">
      <t>シヤク</t>
    </rPh>
    <phoneticPr fontId="2"/>
  </si>
  <si>
    <t>RL1200s 洗浄カートリッジ</t>
    <rPh sb="8" eb="10">
      <t>センジョウ</t>
    </rPh>
    <phoneticPr fontId="2"/>
  </si>
  <si>
    <t>AQCカートリッジ</t>
    <phoneticPr fontId="2"/>
  </si>
  <si>
    <t>ラクテート電極</t>
    <rPh sb="5" eb="7">
      <t>デンキョク</t>
    </rPh>
    <phoneticPr fontId="2"/>
  </si>
  <si>
    <t>プリンターペーパー（RP400s、RL1200s）</t>
    <phoneticPr fontId="2"/>
  </si>
  <si>
    <t>除タンパク</t>
    <rPh sb="0" eb="1">
      <t>ジョ</t>
    </rPh>
    <phoneticPr fontId="2"/>
  </si>
  <si>
    <t>コンディショニング液</t>
    <rPh sb="9" eb="10">
      <t>エキ</t>
    </rPh>
    <phoneticPr fontId="2"/>
  </si>
  <si>
    <t>RL1200s 廃液ボトル</t>
    <rPh sb="8" eb="10">
      <t>ハイエキ</t>
    </rPh>
    <phoneticPr fontId="2"/>
  </si>
  <si>
    <t>RL1200s CO-ox サンプルチャンバー</t>
    <phoneticPr fontId="2"/>
  </si>
  <si>
    <t>PO2電極（RL1200s用）</t>
    <rPh sb="3" eb="5">
      <t>デンキョク</t>
    </rPh>
    <rPh sb="13" eb="14">
      <t>ヨウ</t>
    </rPh>
    <phoneticPr fontId="2"/>
  </si>
  <si>
    <t>PCO2電極（RL1200s用）</t>
    <rPh sb="4" eb="6">
      <t>デンキョク</t>
    </rPh>
    <rPh sb="14" eb="15">
      <t>ヨウ</t>
    </rPh>
    <phoneticPr fontId="2"/>
  </si>
  <si>
    <t>比較電極カセット（RL1200s用）</t>
    <rPh sb="0" eb="2">
      <t>ヒカク</t>
    </rPh>
    <rPh sb="2" eb="4">
      <t>デンキョク</t>
    </rPh>
    <rPh sb="16" eb="17">
      <t>ヨウ</t>
    </rPh>
    <phoneticPr fontId="2"/>
  </si>
  <si>
    <t>比較内部電極（Ref Internal）</t>
    <rPh sb="0" eb="2">
      <t>ヒカク</t>
    </rPh>
    <rPh sb="2" eb="4">
      <t>ナイブ</t>
    </rPh>
    <rPh sb="4" eb="6">
      <t>デンキョク</t>
    </rPh>
    <phoneticPr fontId="2"/>
  </si>
  <si>
    <t>Ca++電極（RL1200s用）</t>
    <rPh sb="4" eb="6">
      <t>デンキョク</t>
    </rPh>
    <rPh sb="14" eb="15">
      <t>ヨウ</t>
    </rPh>
    <phoneticPr fontId="2"/>
  </si>
  <si>
    <t>Na電極（RL1200s用）</t>
    <rPh sb="2" eb="4">
      <t>デンキョク</t>
    </rPh>
    <rPh sb="12" eb="13">
      <t>ヨウ</t>
    </rPh>
    <phoneticPr fontId="2"/>
  </si>
  <si>
    <t>pH電極（RL1200s用）</t>
    <rPh sb="2" eb="4">
      <t>デンキョク</t>
    </rPh>
    <rPh sb="12" eb="13">
      <t>ヨウ</t>
    </rPh>
    <phoneticPr fontId="2"/>
  </si>
  <si>
    <t>K+電極（RL1200s用）</t>
    <rPh sb="2" eb="4">
      <t>デンキョク</t>
    </rPh>
    <rPh sb="12" eb="13">
      <t>ヨウ</t>
    </rPh>
    <phoneticPr fontId="2"/>
  </si>
  <si>
    <t>Cl-電極（RL1200s用）</t>
    <rPh sb="3" eb="5">
      <t>デンキョク</t>
    </rPh>
    <rPh sb="13" eb="14">
      <t>ヨウ</t>
    </rPh>
    <phoneticPr fontId="2"/>
  </si>
  <si>
    <t>pH電極用電解液（RL1200s用）</t>
    <rPh sb="2" eb="5">
      <t>デンキョクヨウ</t>
    </rPh>
    <rPh sb="5" eb="8">
      <t>デンカイエキ</t>
    </rPh>
    <rPh sb="16" eb="17">
      <t>ヨウ</t>
    </rPh>
    <phoneticPr fontId="2"/>
  </si>
  <si>
    <t>Na+/K+/Ca++/Cl-電解液（RL1200s用）</t>
    <rPh sb="15" eb="18">
      <t>デンカイエキ</t>
    </rPh>
    <rPh sb="26" eb="27">
      <t>ヨウ</t>
    </rPh>
    <phoneticPr fontId="2"/>
  </si>
  <si>
    <t>内部比較電極液（4モルKCl）</t>
    <rPh sb="0" eb="2">
      <t>ナイブ</t>
    </rPh>
    <rPh sb="2" eb="4">
      <t>ヒカク</t>
    </rPh>
    <rPh sb="4" eb="6">
      <t>デンキョク</t>
    </rPh>
    <rPh sb="6" eb="7">
      <t>エキ</t>
    </rPh>
    <phoneticPr fontId="2"/>
  </si>
  <si>
    <t>ビオメリュージャパン</t>
    <phoneticPr fontId="2"/>
  </si>
  <si>
    <t>バイオラッド</t>
    <phoneticPr fontId="2"/>
  </si>
  <si>
    <t>アイエルジャパン</t>
    <phoneticPr fontId="2"/>
  </si>
  <si>
    <t>ニチレイバイオ</t>
    <phoneticPr fontId="2"/>
  </si>
  <si>
    <t>ロシュ</t>
    <phoneticPr fontId="2"/>
  </si>
  <si>
    <t>積水メディカル</t>
    <rPh sb="0" eb="2">
      <t>セキスイ</t>
    </rPh>
    <phoneticPr fontId="2"/>
  </si>
  <si>
    <t>案林製薬</t>
    <rPh sb="0" eb="1">
      <t>アン</t>
    </rPh>
    <rPh sb="1" eb="2">
      <t>リン</t>
    </rPh>
    <rPh sb="2" eb="4">
      <t>セイヤク</t>
    </rPh>
    <phoneticPr fontId="2"/>
  </si>
  <si>
    <t>富士フイルム</t>
    <rPh sb="0" eb="2">
      <t>フジ</t>
    </rPh>
    <phoneticPr fontId="2"/>
  </si>
  <si>
    <t>富士フイルム和光純薬</t>
    <rPh sb="0" eb="2">
      <t>フジ</t>
    </rPh>
    <rPh sb="6" eb="8">
      <t>ワコウ</t>
    </rPh>
    <rPh sb="8" eb="10">
      <t>ジュンヤク</t>
    </rPh>
    <phoneticPr fontId="2"/>
  </si>
  <si>
    <t>シスメックス</t>
    <phoneticPr fontId="2"/>
  </si>
  <si>
    <t>積水メディカル</t>
    <rPh sb="0" eb="2">
      <t>セキスイ</t>
    </rPh>
    <phoneticPr fontId="2"/>
  </si>
  <si>
    <t>アジレントテクノロジー</t>
    <phoneticPr fontId="2"/>
  </si>
  <si>
    <t>日水製薬（島津製）</t>
    <rPh sb="0" eb="1">
      <t>ニチ</t>
    </rPh>
    <rPh sb="1" eb="2">
      <t>ミズ</t>
    </rPh>
    <rPh sb="2" eb="4">
      <t>セイヤク</t>
    </rPh>
    <rPh sb="5" eb="7">
      <t>シマヅ</t>
    </rPh>
    <rPh sb="7" eb="8">
      <t>セイ</t>
    </rPh>
    <phoneticPr fontId="2"/>
  </si>
  <si>
    <t>武藤化学</t>
    <rPh sb="0" eb="2">
      <t>ムトウ</t>
    </rPh>
    <rPh sb="2" eb="4">
      <t>カガク</t>
    </rPh>
    <phoneticPr fontId="2"/>
  </si>
  <si>
    <t>スギヤマゲン</t>
    <phoneticPr fontId="2"/>
  </si>
  <si>
    <t>アジア器材</t>
    <rPh sb="3" eb="5">
      <t>キザイ</t>
    </rPh>
    <phoneticPr fontId="2"/>
  </si>
  <si>
    <t>あしかメディ</t>
    <phoneticPr fontId="2"/>
  </si>
  <si>
    <t>家田化学薬品</t>
    <rPh sb="0" eb="2">
      <t>イエダ</t>
    </rPh>
    <rPh sb="2" eb="4">
      <t>カガク</t>
    </rPh>
    <rPh sb="4" eb="6">
      <t>ヤクヒン</t>
    </rPh>
    <phoneticPr fontId="2"/>
  </si>
  <si>
    <t>シーメンス</t>
    <phoneticPr fontId="2"/>
  </si>
  <si>
    <t>20回</t>
    <rPh sb="2" eb="3">
      <t>カイ</t>
    </rPh>
    <phoneticPr fontId="2"/>
  </si>
  <si>
    <t>100テスト</t>
    <phoneticPr fontId="2"/>
  </si>
  <si>
    <t>アシッドプラス</t>
    <phoneticPr fontId="2"/>
  </si>
  <si>
    <t>100本</t>
    <rPh sb="3" eb="4">
      <t>ホン</t>
    </rPh>
    <phoneticPr fontId="2"/>
  </si>
  <si>
    <t>SD201　10ml</t>
    <phoneticPr fontId="2"/>
  </si>
  <si>
    <t>SD301　10テスト</t>
    <phoneticPr fontId="2"/>
  </si>
  <si>
    <t>B852-012J　12テスト</t>
    <phoneticPr fontId="2"/>
  </si>
  <si>
    <t>B710-012J　12テスト</t>
    <phoneticPr fontId="2"/>
  </si>
  <si>
    <t>21341　20枚入り</t>
    <rPh sb="8" eb="10">
      <t>マイイ</t>
    </rPh>
    <phoneticPr fontId="2"/>
  </si>
  <si>
    <t>21342　20枚入り</t>
    <rPh sb="8" eb="10">
      <t>マイイ</t>
    </rPh>
    <phoneticPr fontId="2"/>
  </si>
  <si>
    <t>413146　20枚入り</t>
    <rPh sb="9" eb="10">
      <t>マイ</t>
    </rPh>
    <rPh sb="10" eb="11">
      <t>イ</t>
    </rPh>
    <phoneticPr fontId="2"/>
  </si>
  <si>
    <t>413727　20枚入り</t>
    <rPh sb="9" eb="11">
      <t>マイイ</t>
    </rPh>
    <phoneticPr fontId="2"/>
  </si>
  <si>
    <t>421040　20枚入り</t>
    <rPh sb="9" eb="11">
      <t>マイイ</t>
    </rPh>
    <phoneticPr fontId="2"/>
  </si>
  <si>
    <t>420739　20枚入り</t>
    <rPh sb="9" eb="11">
      <t>マイイ</t>
    </rPh>
    <phoneticPr fontId="2"/>
  </si>
  <si>
    <t>21343　20枚入り</t>
    <rPh sb="8" eb="10">
      <t>マイイ</t>
    </rPh>
    <phoneticPr fontId="2"/>
  </si>
  <si>
    <t>21346　20枚入り</t>
    <rPh sb="8" eb="10">
      <t>マイイ</t>
    </rPh>
    <phoneticPr fontId="2"/>
  </si>
  <si>
    <t>21347　20枚入り</t>
    <rPh sb="8" eb="10">
      <t>マイイ</t>
    </rPh>
    <phoneticPr fontId="2"/>
  </si>
  <si>
    <t>32600　25回</t>
    <rPh sb="8" eb="9">
      <t>カイ</t>
    </rPh>
    <phoneticPr fontId="2"/>
  </si>
  <si>
    <t>60回</t>
    <rPh sb="2" eb="3">
      <t>カイ</t>
    </rPh>
    <phoneticPr fontId="2"/>
  </si>
  <si>
    <t>40042　60テスト</t>
    <phoneticPr fontId="2"/>
  </si>
  <si>
    <t>IL26315089　1個/箱</t>
    <rPh sb="12" eb="13">
      <t>コ</t>
    </rPh>
    <rPh sb="14" eb="15">
      <t>ハコ</t>
    </rPh>
    <phoneticPr fontId="2"/>
  </si>
  <si>
    <t>IL26345089　1個/箱</t>
    <rPh sb="12" eb="13">
      <t>コ</t>
    </rPh>
    <rPh sb="14" eb="15">
      <t>ハコ</t>
    </rPh>
    <phoneticPr fontId="2"/>
  </si>
  <si>
    <t>5巻</t>
    <rPh sb="1" eb="2">
      <t>マキ</t>
    </rPh>
    <phoneticPr fontId="2"/>
  </si>
  <si>
    <t>427071　20テスト</t>
    <phoneticPr fontId="2"/>
  </si>
  <si>
    <t>300333　500ml</t>
    <phoneticPr fontId="2"/>
  </si>
  <si>
    <t>1000ml</t>
    <phoneticPr fontId="2"/>
  </si>
  <si>
    <t>550291　50枚</t>
    <rPh sb="9" eb="10">
      <t>マイ</t>
    </rPh>
    <phoneticPr fontId="2"/>
  </si>
  <si>
    <t>458-01201　100本</t>
    <rPh sb="13" eb="14">
      <t>ホン</t>
    </rPh>
    <phoneticPr fontId="2"/>
  </si>
  <si>
    <t>AP200422</t>
    <phoneticPr fontId="2"/>
  </si>
  <si>
    <t>AW993826</t>
    <phoneticPr fontId="2"/>
  </si>
  <si>
    <t>9P32-CAL-01</t>
    <phoneticPr fontId="2"/>
  </si>
  <si>
    <t>9P32-CNT-01</t>
    <phoneticPr fontId="2"/>
  </si>
  <si>
    <t>9P32-02-01</t>
    <phoneticPr fontId="2"/>
  </si>
  <si>
    <t>9P33-CAL-01</t>
    <phoneticPr fontId="2"/>
  </si>
  <si>
    <t>9P33-CNT-01</t>
    <phoneticPr fontId="2"/>
  </si>
  <si>
    <t>9P33-02-01</t>
    <phoneticPr fontId="2"/>
  </si>
  <si>
    <t>8P13-02-01</t>
    <phoneticPr fontId="2"/>
  </si>
  <si>
    <t>8P13-CAL-01</t>
    <phoneticPr fontId="2"/>
  </si>
  <si>
    <t>8P13-CNT-01</t>
    <phoneticPr fontId="2"/>
  </si>
  <si>
    <t>408-02301　24回用</t>
    <rPh sb="12" eb="13">
      <t>カイ</t>
    </rPh>
    <rPh sb="13" eb="14">
      <t>ヨウ</t>
    </rPh>
    <phoneticPr fontId="2"/>
  </si>
  <si>
    <t>SK00621-5J</t>
    <phoneticPr fontId="2"/>
  </si>
  <si>
    <t>K800821-2</t>
    <phoneticPr fontId="2"/>
  </si>
  <si>
    <t>K800721-2</t>
    <phoneticPr fontId="2"/>
  </si>
  <si>
    <t>07999</t>
    <phoneticPr fontId="2"/>
  </si>
  <si>
    <t>41421　400ml</t>
    <phoneticPr fontId="2"/>
  </si>
  <si>
    <t>41411　400ml</t>
    <phoneticPr fontId="2"/>
  </si>
  <si>
    <t>41431　400ml</t>
    <phoneticPr fontId="2"/>
  </si>
  <si>
    <t>41441　400ml</t>
    <phoneticPr fontId="2"/>
  </si>
  <si>
    <t>500ml</t>
    <phoneticPr fontId="2"/>
  </si>
  <si>
    <t>SDL345-250</t>
    <phoneticPr fontId="2"/>
  </si>
  <si>
    <t>S5000C-10　1000本</t>
    <rPh sb="14" eb="15">
      <t>ホン</t>
    </rPh>
    <phoneticPr fontId="2"/>
  </si>
  <si>
    <t>110038S　30カラム</t>
    <phoneticPr fontId="2"/>
  </si>
  <si>
    <t>特級　18kg</t>
    <rPh sb="0" eb="2">
      <t>トッキュウ</t>
    </rPh>
    <phoneticPr fontId="2"/>
  </si>
  <si>
    <t>1個</t>
    <rPh sb="1" eb="2">
      <t>コ</t>
    </rPh>
    <phoneticPr fontId="2"/>
  </si>
  <si>
    <t>2個</t>
    <rPh sb="1" eb="2">
      <t>コ</t>
    </rPh>
    <phoneticPr fontId="2"/>
  </si>
  <si>
    <t>4個</t>
    <rPh sb="1" eb="2">
      <t>コ</t>
    </rPh>
    <phoneticPr fontId="2"/>
  </si>
  <si>
    <t>入／箱</t>
    <phoneticPr fontId="2"/>
  </si>
  <si>
    <t>入／本</t>
    <rPh sb="0" eb="1">
      <t>イ</t>
    </rPh>
    <rPh sb="2" eb="3">
      <t>ホン</t>
    </rPh>
    <phoneticPr fontId="2"/>
  </si>
  <si>
    <t>ナノピア TDMバンコマイシン</t>
    <phoneticPr fontId="2"/>
  </si>
  <si>
    <t>ナノピア用バンコマイシンキャリブレーター</t>
    <rPh sb="4" eb="5">
      <t>ヨウ</t>
    </rPh>
    <phoneticPr fontId="2"/>
  </si>
  <si>
    <t>アボット ジャパン</t>
    <phoneticPr fontId="2"/>
  </si>
  <si>
    <t>アボット ダイアグノスティックス</t>
    <phoneticPr fontId="2"/>
  </si>
  <si>
    <t>オーソ 抗D血清</t>
    <rPh sb="4" eb="5">
      <t>コウ</t>
    </rPh>
    <rPh sb="6" eb="8">
      <t>ケッセイ</t>
    </rPh>
    <phoneticPr fontId="2"/>
  </si>
  <si>
    <t>オーソ バイオビュー抗IgGカセット</t>
    <rPh sb="10" eb="11">
      <t>コウ</t>
    </rPh>
    <phoneticPr fontId="2"/>
  </si>
  <si>
    <t>オーソ バイオクローン抗C</t>
    <rPh sb="11" eb="12">
      <t>コウ</t>
    </rPh>
    <phoneticPr fontId="2"/>
  </si>
  <si>
    <t>オーソ バイオクローン抗e</t>
    <rPh sb="11" eb="12">
      <t>コウ</t>
    </rPh>
    <phoneticPr fontId="2"/>
  </si>
  <si>
    <t>富士フイルム和光純薬</t>
    <rPh sb="0" eb="2">
      <t>フジ</t>
    </rPh>
    <rPh sb="6" eb="8">
      <t>ワコウ</t>
    </rPh>
    <rPh sb="8" eb="10">
      <t>ジュンヤク</t>
    </rPh>
    <phoneticPr fontId="2"/>
  </si>
  <si>
    <t>IMMUNO AGカートリッジ COVID-19/Flu</t>
  </si>
  <si>
    <t>IMMUNO AGカートリッジ COVID-19Ag</t>
  </si>
  <si>
    <t>IMMUNO AGカートリッジ FluAB</t>
  </si>
  <si>
    <t>ニプロ スポンジスワブ TYPE S</t>
  </si>
  <si>
    <t>コアグビア PT-Liquid</t>
    <phoneticPr fontId="2"/>
  </si>
  <si>
    <t>F10%中性緩衝ホルマリン</t>
    <rPh sb="4" eb="6">
      <t>チュウセイ</t>
    </rPh>
    <rPh sb="6" eb="8">
      <t>カンショウ</t>
    </rPh>
    <phoneticPr fontId="2"/>
  </si>
  <si>
    <t>FBL200RA0-01　20L</t>
    <phoneticPr fontId="2"/>
  </si>
  <si>
    <t>ユーアイ化成</t>
    <rPh sb="4" eb="6">
      <t>カセイ</t>
    </rPh>
    <phoneticPr fontId="2"/>
  </si>
  <si>
    <t>ホワイト15</t>
  </si>
  <si>
    <t>1kg×8</t>
  </si>
  <si>
    <t>ミュータスワコー MTB/MAI試薬カートリッジ</t>
    <rPh sb="16" eb="18">
      <t>シヤク</t>
    </rPh>
    <phoneticPr fontId="2"/>
  </si>
  <si>
    <r>
      <t>245124　6本</t>
    </r>
    <r>
      <rPr>
        <sz val="10"/>
        <color theme="1"/>
        <rFont val="Calibri"/>
        <family val="3"/>
      </rPr>
      <t>×</t>
    </r>
    <r>
      <rPr>
        <sz val="10"/>
        <color theme="1"/>
        <rFont val="HGｺﾞｼｯｸM"/>
        <family val="3"/>
        <charset val="128"/>
      </rPr>
      <t>2種</t>
    </r>
    <rPh sb="8" eb="9">
      <t>ホン</t>
    </rPh>
    <rPh sb="11" eb="12">
      <t>シュ</t>
    </rPh>
    <phoneticPr fontId="2"/>
  </si>
  <si>
    <r>
      <t>199219　10ml</t>
    </r>
    <r>
      <rPr>
        <sz val="10"/>
        <color theme="1"/>
        <rFont val="Calibri"/>
        <family val="3"/>
      </rPr>
      <t>×</t>
    </r>
    <r>
      <rPr>
        <sz val="10"/>
        <color theme="1"/>
        <rFont val="HGｺﾞｼｯｸM"/>
        <family val="3"/>
        <charset val="128"/>
      </rPr>
      <t>6</t>
    </r>
    <phoneticPr fontId="2"/>
  </si>
  <si>
    <r>
      <t>BB-4092　10ml</t>
    </r>
    <r>
      <rPr>
        <sz val="10"/>
        <color theme="1"/>
        <rFont val="Calibri"/>
        <family val="3"/>
      </rPr>
      <t>×</t>
    </r>
    <r>
      <rPr>
        <sz val="10"/>
        <color theme="1"/>
        <rFont val="HGｺﾞｼｯｸM"/>
        <family val="3"/>
        <charset val="128"/>
      </rPr>
      <t>1</t>
    </r>
    <phoneticPr fontId="2"/>
  </si>
  <si>
    <r>
      <t>BB-4102　10ml</t>
    </r>
    <r>
      <rPr>
        <sz val="10"/>
        <color theme="1"/>
        <rFont val="Calibri"/>
        <family val="3"/>
      </rPr>
      <t>×</t>
    </r>
    <r>
      <rPr>
        <sz val="10"/>
        <color theme="1"/>
        <rFont val="HGｺﾞｼｯｸM"/>
        <family val="3"/>
        <charset val="128"/>
      </rPr>
      <t>1</t>
    </r>
    <phoneticPr fontId="2"/>
  </si>
  <si>
    <r>
      <t>BB-4132　10ml</t>
    </r>
    <r>
      <rPr>
        <sz val="10"/>
        <color theme="1"/>
        <rFont val="Calibri"/>
        <family val="3"/>
      </rPr>
      <t>×</t>
    </r>
    <r>
      <rPr>
        <sz val="10"/>
        <color theme="1"/>
        <rFont val="HGｺﾞｼｯｸM"/>
        <family val="3"/>
        <charset val="128"/>
      </rPr>
      <t>1</t>
    </r>
    <phoneticPr fontId="2"/>
  </si>
  <si>
    <r>
      <t>5ml</t>
    </r>
    <r>
      <rPr>
        <sz val="10"/>
        <color theme="1"/>
        <rFont val="Calibri"/>
        <family val="3"/>
      </rPr>
      <t>×</t>
    </r>
    <r>
      <rPr>
        <sz val="10"/>
        <color theme="1"/>
        <rFont val="HGｺﾞｼｯｸM"/>
        <family val="3"/>
        <charset val="128"/>
      </rPr>
      <t>2</t>
    </r>
    <phoneticPr fontId="2"/>
  </si>
  <si>
    <r>
      <t>629885　6</t>
    </r>
    <r>
      <rPr>
        <sz val="10"/>
        <color theme="1"/>
        <rFont val="Calibri"/>
        <family val="3"/>
      </rPr>
      <t>×</t>
    </r>
    <r>
      <rPr>
        <sz val="10"/>
        <color theme="1"/>
        <rFont val="HGｺﾞｼｯｸM"/>
        <family val="3"/>
        <charset val="128"/>
      </rPr>
      <t>380ml</t>
    </r>
    <phoneticPr fontId="2"/>
  </si>
  <si>
    <r>
      <t>629700　6</t>
    </r>
    <r>
      <rPr>
        <sz val="10"/>
        <color theme="1"/>
        <rFont val="Calibri"/>
        <family val="3"/>
      </rPr>
      <t>×</t>
    </r>
    <r>
      <rPr>
        <sz val="10"/>
        <color theme="1"/>
        <rFont val="HGｺﾞｼｯｸM"/>
        <family val="3"/>
        <charset val="128"/>
      </rPr>
      <t>380ml</t>
    </r>
    <phoneticPr fontId="2"/>
  </si>
  <si>
    <r>
      <rPr>
        <sz val="10"/>
        <color theme="1"/>
        <rFont val="Calibri"/>
        <family val="3"/>
      </rPr>
      <t>30×</t>
    </r>
    <r>
      <rPr>
        <sz val="10"/>
        <color theme="1"/>
        <rFont val="HGｺﾞｼｯｸM"/>
        <family val="3"/>
        <charset val="128"/>
      </rPr>
      <t>120本</t>
    </r>
    <rPh sb="6" eb="7">
      <t>ホン</t>
    </rPh>
    <phoneticPr fontId="2"/>
  </si>
  <si>
    <r>
      <t>60</t>
    </r>
    <r>
      <rPr>
        <sz val="10"/>
        <color theme="1"/>
        <rFont val="Calibri"/>
        <family val="3"/>
      </rPr>
      <t>×</t>
    </r>
    <r>
      <rPr>
        <sz val="10"/>
        <color theme="1"/>
        <rFont val="HGｺﾞｼｯｸM"/>
        <family val="3"/>
        <charset val="128"/>
      </rPr>
      <t>60個</t>
    </r>
    <rPh sb="5" eb="6">
      <t>コ</t>
    </rPh>
    <phoneticPr fontId="2"/>
  </si>
  <si>
    <r>
      <t>503450　90回</t>
    </r>
    <r>
      <rPr>
        <sz val="10"/>
        <color theme="1"/>
        <rFont val="Calibri"/>
        <family val="3"/>
      </rPr>
      <t>×</t>
    </r>
    <r>
      <rPr>
        <sz val="10"/>
        <color theme="1"/>
        <rFont val="HGｺﾞｼｯｸM"/>
        <family val="3"/>
        <charset val="128"/>
      </rPr>
      <t>2カセット</t>
    </r>
    <rPh sb="9" eb="10">
      <t>カイ</t>
    </rPh>
    <phoneticPr fontId="2"/>
  </si>
  <si>
    <r>
      <t>487354　1ml</t>
    </r>
    <r>
      <rPr>
        <sz val="10"/>
        <color theme="1"/>
        <rFont val="Calibri"/>
        <family val="3"/>
      </rPr>
      <t>×</t>
    </r>
    <r>
      <rPr>
        <sz val="10"/>
        <color theme="1"/>
        <rFont val="HGｺﾞｼｯｸM"/>
        <family val="3"/>
        <charset val="128"/>
      </rPr>
      <t>6濃度</t>
    </r>
    <rPh sb="12" eb="14">
      <t>ノウド</t>
    </rPh>
    <phoneticPr fontId="2"/>
  </si>
  <si>
    <r>
      <t>484988　90回</t>
    </r>
    <r>
      <rPr>
        <sz val="10"/>
        <color theme="1"/>
        <rFont val="Calibri"/>
        <family val="3"/>
      </rPr>
      <t>×</t>
    </r>
    <r>
      <rPr>
        <sz val="10"/>
        <color theme="1"/>
        <rFont val="HGｺﾞｼｯｸM"/>
        <family val="3"/>
        <charset val="128"/>
      </rPr>
      <t>2カセット</t>
    </r>
    <rPh sb="9" eb="10">
      <t>カイ</t>
    </rPh>
    <phoneticPr fontId="2"/>
  </si>
  <si>
    <r>
      <t>478802　5ml</t>
    </r>
    <r>
      <rPr>
        <sz val="10"/>
        <color theme="1"/>
        <rFont val="Calibri"/>
        <family val="3"/>
      </rPr>
      <t>×</t>
    </r>
    <r>
      <rPr>
        <sz val="10"/>
        <color theme="1"/>
        <rFont val="HGｺﾞｼｯｸM"/>
        <family val="3"/>
        <charset val="128"/>
      </rPr>
      <t>1濃度　2ml</t>
    </r>
    <r>
      <rPr>
        <sz val="10"/>
        <color theme="1"/>
        <rFont val="Calibri"/>
        <family val="3"/>
      </rPr>
      <t>×</t>
    </r>
    <r>
      <rPr>
        <sz val="10"/>
        <color theme="1"/>
        <rFont val="HGｺﾞｼｯｸM"/>
        <family val="3"/>
        <charset val="128"/>
      </rPr>
      <t>5濃度</t>
    </r>
    <rPh sb="12" eb="14">
      <t>ノウド</t>
    </rPh>
    <rPh sb="20" eb="22">
      <t>ノウド</t>
    </rPh>
    <phoneticPr fontId="2"/>
  </si>
  <si>
    <r>
      <t>529306　2濃度</t>
    </r>
    <r>
      <rPr>
        <sz val="10"/>
        <color theme="1"/>
        <rFont val="Calibri"/>
        <family val="3"/>
      </rPr>
      <t>×</t>
    </r>
    <r>
      <rPr>
        <sz val="10"/>
        <color theme="1"/>
        <rFont val="HGｺﾞｼｯｸM"/>
        <family val="3"/>
        <charset val="128"/>
      </rPr>
      <t>6本</t>
    </r>
    <r>
      <rPr>
        <sz val="10"/>
        <color theme="1"/>
        <rFont val="Calibri"/>
        <family val="3"/>
      </rPr>
      <t>×</t>
    </r>
    <r>
      <rPr>
        <sz val="10"/>
        <color theme="1"/>
        <rFont val="HGｺﾞｼｯｸM"/>
        <family val="3"/>
        <charset val="128"/>
      </rPr>
      <t>3ml</t>
    </r>
    <rPh sb="8" eb="10">
      <t>ノウド</t>
    </rPh>
    <rPh sb="12" eb="13">
      <t>ホン</t>
    </rPh>
    <phoneticPr fontId="2"/>
  </si>
  <si>
    <r>
      <t>10</t>
    </r>
    <r>
      <rPr>
        <sz val="10"/>
        <color theme="1"/>
        <rFont val="Calibri"/>
        <family val="3"/>
      </rPr>
      <t>×</t>
    </r>
    <r>
      <rPr>
        <sz val="10"/>
        <color theme="1"/>
        <rFont val="HGｺﾞｼｯｸM"/>
        <family val="3"/>
        <charset val="128"/>
      </rPr>
      <t>10</t>
    </r>
    <phoneticPr fontId="2"/>
  </si>
  <si>
    <r>
      <rPr>
        <sz val="10"/>
        <color theme="1"/>
        <rFont val="Calibri"/>
        <family val="3"/>
        <charset val="161"/>
      </rPr>
      <t>β</t>
    </r>
    <r>
      <rPr>
        <sz val="10"/>
        <color theme="1"/>
        <rFont val="HGｺﾞｼｯｸM"/>
        <family val="3"/>
        <charset val="128"/>
      </rPr>
      <t>グルカンテストワコー</t>
    </r>
    <phoneticPr fontId="2"/>
  </si>
  <si>
    <r>
      <rPr>
        <sz val="10"/>
        <color theme="1"/>
        <rFont val="Calibri"/>
        <family val="3"/>
        <charset val="161"/>
      </rPr>
      <t>β</t>
    </r>
    <r>
      <rPr>
        <sz val="10"/>
        <color theme="1"/>
        <rFont val="HGｺﾞｼｯｸM"/>
        <family val="3"/>
        <charset val="128"/>
      </rPr>
      <t>グルカンテスト検体前処理液</t>
    </r>
    <rPh sb="8" eb="10">
      <t>ケンタイ</t>
    </rPh>
    <rPh sb="10" eb="11">
      <t>マエ</t>
    </rPh>
    <rPh sb="11" eb="13">
      <t>ショリ</t>
    </rPh>
    <rPh sb="13" eb="14">
      <t>エキ</t>
    </rPh>
    <phoneticPr fontId="2"/>
  </si>
  <si>
    <r>
      <t>0.9ml</t>
    </r>
    <r>
      <rPr>
        <sz val="10"/>
        <color theme="1"/>
        <rFont val="Calibri"/>
        <family val="3"/>
      </rPr>
      <t>×</t>
    </r>
    <r>
      <rPr>
        <sz val="10"/>
        <color theme="1"/>
        <rFont val="HGｺﾞｼｯｸM"/>
        <family val="3"/>
        <charset val="128"/>
      </rPr>
      <t>50</t>
    </r>
    <phoneticPr fontId="2"/>
  </si>
  <si>
    <r>
      <t>3ml</t>
    </r>
    <r>
      <rPr>
        <sz val="10"/>
        <color theme="1"/>
        <rFont val="Calibri"/>
        <family val="3"/>
      </rPr>
      <t>×</t>
    </r>
    <r>
      <rPr>
        <sz val="10"/>
        <color theme="1"/>
        <rFont val="HGｺﾞｼｯｸM"/>
        <family val="3"/>
        <charset val="128"/>
      </rPr>
      <t>100</t>
    </r>
    <phoneticPr fontId="2"/>
  </si>
  <si>
    <r>
      <rPr>
        <sz val="10"/>
        <color theme="1"/>
        <rFont val="Calibri"/>
        <family val="3"/>
        <charset val="161"/>
      </rPr>
      <t>β</t>
    </r>
    <r>
      <rPr>
        <sz val="10"/>
        <color theme="1"/>
        <rFont val="HGｺﾞｼｯｸM"/>
        <family val="3"/>
        <charset val="128"/>
      </rPr>
      <t>グルカン前処理済み検体用希釈液</t>
    </r>
    <rPh sb="5" eb="6">
      <t>マエ</t>
    </rPh>
    <rPh sb="6" eb="8">
      <t>ショリ</t>
    </rPh>
    <rPh sb="8" eb="9">
      <t>ズ</t>
    </rPh>
    <rPh sb="10" eb="12">
      <t>ケンタイ</t>
    </rPh>
    <rPh sb="12" eb="13">
      <t>ヨウ</t>
    </rPh>
    <rPh sb="13" eb="15">
      <t>キシャク</t>
    </rPh>
    <rPh sb="15" eb="16">
      <t>エキ</t>
    </rPh>
    <phoneticPr fontId="2"/>
  </si>
  <si>
    <r>
      <t>0.9ml</t>
    </r>
    <r>
      <rPr>
        <sz val="10"/>
        <color theme="1"/>
        <rFont val="Calibri"/>
        <family val="3"/>
      </rPr>
      <t>×</t>
    </r>
    <r>
      <rPr>
        <sz val="10"/>
        <color theme="1"/>
        <rFont val="HGｺﾞｼｯｸM"/>
        <family val="3"/>
        <charset val="128"/>
      </rPr>
      <t>10</t>
    </r>
    <phoneticPr fontId="2"/>
  </si>
  <si>
    <r>
      <t>BJ882610　0.625ml</t>
    </r>
    <r>
      <rPr>
        <sz val="10"/>
        <color theme="1"/>
        <rFont val="Calibri"/>
        <family val="3"/>
      </rPr>
      <t>×</t>
    </r>
    <r>
      <rPr>
        <sz val="10"/>
        <color theme="1"/>
        <rFont val="HGｺﾞｼｯｸM"/>
        <family val="3"/>
        <charset val="128"/>
      </rPr>
      <t>3</t>
    </r>
    <phoneticPr fontId="2"/>
  </si>
  <si>
    <r>
      <t>482373　10ml</t>
    </r>
    <r>
      <rPr>
        <sz val="10"/>
        <color theme="1"/>
        <rFont val="Calibri"/>
        <family val="3"/>
      </rPr>
      <t>×</t>
    </r>
    <r>
      <rPr>
        <sz val="10"/>
        <color theme="1"/>
        <rFont val="HGｺﾞｼｯｸM"/>
        <family val="3"/>
        <charset val="128"/>
      </rPr>
      <t>10</t>
    </r>
    <phoneticPr fontId="2"/>
  </si>
  <si>
    <r>
      <t>482380　10ml</t>
    </r>
    <r>
      <rPr>
        <sz val="10"/>
        <color theme="1"/>
        <rFont val="Calibri"/>
        <family val="3"/>
      </rPr>
      <t>×</t>
    </r>
    <r>
      <rPr>
        <sz val="10"/>
        <color theme="1"/>
        <rFont val="HGｺﾞｼｯｸM"/>
        <family val="3"/>
        <charset val="128"/>
      </rPr>
      <t>10</t>
    </r>
    <phoneticPr fontId="2"/>
  </si>
  <si>
    <r>
      <t>425721　3ml</t>
    </r>
    <r>
      <rPr>
        <sz val="10"/>
        <color theme="1"/>
        <rFont val="Calibri"/>
        <family val="3"/>
      </rPr>
      <t>×</t>
    </r>
    <r>
      <rPr>
        <sz val="10"/>
        <color theme="1"/>
        <rFont val="HGｺﾞｼｯｸM"/>
        <family val="3"/>
        <charset val="128"/>
      </rPr>
      <t>10</t>
    </r>
    <phoneticPr fontId="2"/>
  </si>
  <si>
    <r>
      <t>425714　10ml</t>
    </r>
    <r>
      <rPr>
        <sz val="10"/>
        <color theme="1"/>
        <rFont val="Calibri"/>
        <family val="3"/>
      </rPr>
      <t>×</t>
    </r>
    <r>
      <rPr>
        <sz val="10"/>
        <color theme="1"/>
        <rFont val="HGｺﾞｼｯｸM"/>
        <family val="3"/>
        <charset val="128"/>
      </rPr>
      <t>10</t>
    </r>
    <phoneticPr fontId="2"/>
  </si>
  <si>
    <r>
      <t>433641　CPセット</t>
    </r>
    <r>
      <rPr>
        <sz val="10"/>
        <color theme="1"/>
        <rFont val="Calibri"/>
        <family val="3"/>
      </rPr>
      <t>×</t>
    </r>
    <r>
      <rPr>
        <sz val="10"/>
        <color theme="1"/>
        <rFont val="HGｺﾞｼｯｸM"/>
        <family val="3"/>
        <charset val="128"/>
      </rPr>
      <t>2</t>
    </r>
    <phoneticPr fontId="2"/>
  </si>
  <si>
    <r>
      <t>433627　CPセット</t>
    </r>
    <r>
      <rPr>
        <sz val="10"/>
        <color theme="1"/>
        <rFont val="Calibri"/>
        <family val="3"/>
      </rPr>
      <t>×</t>
    </r>
    <r>
      <rPr>
        <sz val="10"/>
        <color theme="1"/>
        <rFont val="HGｺﾞｼｯｸM"/>
        <family val="3"/>
        <charset val="128"/>
      </rPr>
      <t>2</t>
    </r>
    <phoneticPr fontId="2"/>
  </si>
  <si>
    <r>
      <t>433665　CPセット</t>
    </r>
    <r>
      <rPr>
        <sz val="10"/>
        <color theme="1"/>
        <rFont val="Calibri"/>
        <family val="3"/>
      </rPr>
      <t>×</t>
    </r>
    <r>
      <rPr>
        <sz val="10"/>
        <color theme="1"/>
        <rFont val="HGｺﾞｼｯｸM"/>
        <family val="3"/>
        <charset val="128"/>
      </rPr>
      <t>2</t>
    </r>
    <phoneticPr fontId="2"/>
  </si>
  <si>
    <r>
      <t>10ml</t>
    </r>
    <r>
      <rPr>
        <sz val="10"/>
        <color theme="1"/>
        <rFont val="Calibri"/>
        <family val="3"/>
      </rPr>
      <t>×</t>
    </r>
    <r>
      <rPr>
        <sz val="10"/>
        <color theme="1"/>
        <rFont val="HGｺﾞｼｯｸM"/>
        <family val="3"/>
        <charset val="128"/>
      </rPr>
      <t>10</t>
    </r>
    <phoneticPr fontId="2"/>
  </si>
  <si>
    <r>
      <t>Alinity ProGRPキャリブ 3ml</t>
    </r>
    <r>
      <rPr>
        <sz val="10"/>
        <color theme="1"/>
        <rFont val="Calibri"/>
        <family val="3"/>
      </rPr>
      <t>×</t>
    </r>
    <r>
      <rPr>
        <sz val="10"/>
        <color theme="1"/>
        <rFont val="HGｺﾞｼｯｸM"/>
        <family val="3"/>
        <charset val="128"/>
      </rPr>
      <t>6濃度</t>
    </r>
    <rPh sb="24" eb="26">
      <t>ノウド</t>
    </rPh>
    <phoneticPr fontId="2"/>
  </si>
  <si>
    <r>
      <t>Alinity ProGRPコントロール 8ml</t>
    </r>
    <r>
      <rPr>
        <sz val="10"/>
        <color theme="1"/>
        <rFont val="Calibri"/>
        <family val="3"/>
      </rPr>
      <t>×</t>
    </r>
    <r>
      <rPr>
        <sz val="10"/>
        <color theme="1"/>
        <rFont val="HGｺﾞｼｯｸM"/>
        <family val="3"/>
        <charset val="128"/>
      </rPr>
      <t>3濃度</t>
    </r>
    <rPh sb="26" eb="28">
      <t>ノウド</t>
    </rPh>
    <phoneticPr fontId="2"/>
  </si>
  <si>
    <r>
      <t>Alinity ProGRP 100回用</t>
    </r>
    <r>
      <rPr>
        <sz val="10"/>
        <color theme="1"/>
        <rFont val="Calibri"/>
        <family val="3"/>
      </rPr>
      <t>×</t>
    </r>
    <r>
      <rPr>
        <sz val="10"/>
        <color theme="1"/>
        <rFont val="HGｺﾞｼｯｸM"/>
        <family val="3"/>
        <charset val="128"/>
      </rPr>
      <t>2組</t>
    </r>
    <rPh sb="18" eb="19">
      <t>カイ</t>
    </rPh>
    <rPh sb="19" eb="20">
      <t>ヨウ</t>
    </rPh>
    <rPh sb="22" eb="23">
      <t>クミ</t>
    </rPh>
    <phoneticPr fontId="2"/>
  </si>
  <si>
    <r>
      <t>Alinity SCCキャリブレーター 3ml</t>
    </r>
    <r>
      <rPr>
        <sz val="10"/>
        <color theme="1"/>
        <rFont val="Calibri"/>
        <family val="3"/>
      </rPr>
      <t>×</t>
    </r>
    <r>
      <rPr>
        <sz val="10"/>
        <color theme="1"/>
        <rFont val="HGｺﾞｼｯｸM"/>
        <family val="3"/>
        <charset val="128"/>
      </rPr>
      <t>6濃度</t>
    </r>
    <rPh sb="25" eb="27">
      <t>ノウド</t>
    </rPh>
    <phoneticPr fontId="2"/>
  </si>
  <si>
    <r>
      <t>Alinity SCCコントロール 8ml</t>
    </r>
    <r>
      <rPr>
        <sz val="10"/>
        <color theme="1"/>
        <rFont val="Calibri"/>
        <family val="3"/>
      </rPr>
      <t>×</t>
    </r>
    <r>
      <rPr>
        <sz val="10"/>
        <color theme="1"/>
        <rFont val="HGｺﾞｼｯｸM"/>
        <family val="3"/>
        <charset val="128"/>
      </rPr>
      <t>3濃度</t>
    </r>
    <rPh sb="23" eb="25">
      <t>ノウド</t>
    </rPh>
    <phoneticPr fontId="2"/>
  </si>
  <si>
    <r>
      <t>Alinity SCC 100回用</t>
    </r>
    <r>
      <rPr>
        <sz val="10"/>
        <color theme="1"/>
        <rFont val="Calibri"/>
        <family val="3"/>
      </rPr>
      <t>×</t>
    </r>
    <r>
      <rPr>
        <sz val="10"/>
        <color theme="1"/>
        <rFont val="HGｺﾞｼｯｸM"/>
        <family val="3"/>
        <charset val="128"/>
      </rPr>
      <t>2組</t>
    </r>
    <rPh sb="15" eb="16">
      <t>カイ</t>
    </rPh>
    <rPh sb="16" eb="17">
      <t>ヨウ</t>
    </rPh>
    <rPh sb="19" eb="20">
      <t>クミ</t>
    </rPh>
    <phoneticPr fontId="2"/>
  </si>
  <si>
    <r>
      <t>Alinity highsensitiveトロポニン Ist 100回用</t>
    </r>
    <r>
      <rPr>
        <sz val="10"/>
        <color theme="1"/>
        <rFont val="Calibri"/>
        <family val="3"/>
      </rPr>
      <t>×</t>
    </r>
    <r>
      <rPr>
        <sz val="10"/>
        <color theme="1"/>
        <rFont val="HGｺﾞｼｯｸM"/>
        <family val="3"/>
        <charset val="128"/>
      </rPr>
      <t>2組</t>
    </r>
    <rPh sb="34" eb="35">
      <t>カイ</t>
    </rPh>
    <rPh sb="35" eb="36">
      <t>ヨウ</t>
    </rPh>
    <rPh sb="38" eb="39">
      <t>クミ</t>
    </rPh>
    <phoneticPr fontId="2"/>
  </si>
  <si>
    <r>
      <t>K8005　30ml</t>
    </r>
    <r>
      <rPr>
        <sz val="10"/>
        <color theme="1"/>
        <rFont val="Calibri"/>
        <family val="3"/>
      </rPr>
      <t>×</t>
    </r>
    <r>
      <rPr>
        <sz val="10"/>
        <color theme="1"/>
        <rFont val="HGｺﾞｼｯｸM"/>
        <family val="3"/>
        <charset val="128"/>
      </rPr>
      <t>3</t>
    </r>
    <phoneticPr fontId="2"/>
  </si>
  <si>
    <r>
      <t>35057　8ml</t>
    </r>
    <r>
      <rPr>
        <sz val="10"/>
        <color theme="1"/>
        <rFont val="Calibri"/>
        <family val="3"/>
      </rPr>
      <t>×</t>
    </r>
    <r>
      <rPr>
        <sz val="10"/>
        <color theme="1"/>
        <rFont val="HGｺﾞｼｯｸM"/>
        <family val="3"/>
        <charset val="128"/>
      </rPr>
      <t>100</t>
    </r>
    <phoneticPr fontId="2"/>
  </si>
  <si>
    <r>
      <t>S5001C-10　10本</t>
    </r>
    <r>
      <rPr>
        <sz val="10"/>
        <color theme="1"/>
        <rFont val="Calibri"/>
        <family val="3"/>
      </rPr>
      <t>×</t>
    </r>
    <r>
      <rPr>
        <sz val="10"/>
        <color theme="1"/>
        <rFont val="HGｺﾞｼｯｸM"/>
        <family val="3"/>
        <charset val="128"/>
      </rPr>
      <t>100</t>
    </r>
    <rPh sb="12" eb="13">
      <t>ホン</t>
    </rPh>
    <phoneticPr fontId="2"/>
  </si>
  <si>
    <t>滅菌PP凍結チューブ キャップ付き</t>
    <rPh sb="0" eb="2">
      <t>メッキン</t>
    </rPh>
    <rPh sb="4" eb="6">
      <t>トウケツ</t>
    </rPh>
    <rPh sb="15" eb="16">
      <t>ツ</t>
    </rPh>
    <phoneticPr fontId="2"/>
  </si>
  <si>
    <r>
      <t>2463C000B-10　50本</t>
    </r>
    <r>
      <rPr>
        <sz val="10"/>
        <color theme="1"/>
        <rFont val="Calibri"/>
        <family val="3"/>
      </rPr>
      <t>×</t>
    </r>
    <r>
      <rPr>
        <sz val="10"/>
        <color theme="1"/>
        <rFont val="HGｺﾞｼｯｸM"/>
        <family val="3"/>
        <charset val="128"/>
      </rPr>
      <t>20</t>
    </r>
    <rPh sb="15" eb="16">
      <t>ホン</t>
    </rPh>
    <phoneticPr fontId="2"/>
  </si>
  <si>
    <r>
      <t>2ml</t>
    </r>
    <r>
      <rPr>
        <sz val="10"/>
        <color theme="1"/>
        <rFont val="Calibri"/>
        <family val="3"/>
      </rPr>
      <t>×</t>
    </r>
    <r>
      <rPr>
        <sz val="10"/>
        <color theme="1"/>
        <rFont val="HGｺﾞｼｯｸM"/>
        <family val="3"/>
        <charset val="128"/>
      </rPr>
      <t>10個</t>
    </r>
    <rPh sb="6" eb="7">
      <t>コ</t>
    </rPh>
    <phoneticPr fontId="2"/>
  </si>
  <si>
    <r>
      <t>2ml</t>
    </r>
    <r>
      <rPr>
        <sz val="10"/>
        <color theme="1"/>
        <rFont val="Calibri"/>
        <family val="3"/>
      </rPr>
      <t>×</t>
    </r>
    <r>
      <rPr>
        <sz val="10"/>
        <color theme="1"/>
        <rFont val="HGｺﾞｼｯｸM"/>
        <family val="3"/>
        <charset val="128"/>
      </rPr>
      <t>5個</t>
    </r>
    <rPh sb="5" eb="6">
      <t>コ</t>
    </rPh>
    <phoneticPr fontId="2"/>
  </si>
  <si>
    <r>
      <t>3ml</t>
    </r>
    <r>
      <rPr>
        <sz val="10"/>
        <color theme="1"/>
        <rFont val="Calibri"/>
        <family val="3"/>
      </rPr>
      <t>×</t>
    </r>
    <r>
      <rPr>
        <sz val="10"/>
        <color theme="1"/>
        <rFont val="HGｺﾞｼｯｸM"/>
        <family val="3"/>
        <charset val="128"/>
      </rPr>
      <t>3個</t>
    </r>
    <rPh sb="5" eb="6">
      <t>コ</t>
    </rPh>
    <phoneticPr fontId="2"/>
  </si>
  <si>
    <r>
      <t>5ml</t>
    </r>
    <r>
      <rPr>
        <sz val="10"/>
        <color theme="1"/>
        <rFont val="Calibri"/>
        <family val="3"/>
      </rPr>
      <t>×</t>
    </r>
    <r>
      <rPr>
        <sz val="10"/>
        <color theme="1"/>
        <rFont val="HGｺﾞｼｯｸM"/>
        <family val="3"/>
        <charset val="128"/>
      </rPr>
      <t>4個</t>
    </r>
    <rPh sb="5" eb="6">
      <t>コ</t>
    </rPh>
    <phoneticPr fontId="2"/>
  </si>
  <si>
    <t>入　札　書</t>
    <rPh sb="0" eb="1">
      <t>ニュウ</t>
    </rPh>
    <rPh sb="2" eb="3">
      <t>サツ</t>
    </rPh>
    <rPh sb="4" eb="5">
      <t>ショ</t>
    </rPh>
    <phoneticPr fontId="3"/>
  </si>
  <si>
    <t>令和　　年　　月　　日</t>
    <rPh sb="0" eb="2">
      <t>レイワ</t>
    </rPh>
    <rPh sb="4" eb="5">
      <t>ネン</t>
    </rPh>
    <rPh sb="7" eb="8">
      <t>ツキ</t>
    </rPh>
    <rPh sb="10" eb="11">
      <t>ヒ</t>
    </rPh>
    <phoneticPr fontId="3"/>
  </si>
  <si>
    <t>（宛先）</t>
    <rPh sb="1" eb="3">
      <t>アテサキ</t>
    </rPh>
    <phoneticPr fontId="3"/>
  </si>
  <si>
    <t>　地方独立行政法人埼玉県立病院機構</t>
    <rPh sb="1" eb="3">
      <t>チホウ</t>
    </rPh>
    <rPh sb="3" eb="5">
      <t>ドクリツ</t>
    </rPh>
    <rPh sb="5" eb="7">
      <t>ギョウセイ</t>
    </rPh>
    <rPh sb="7" eb="9">
      <t>ホウジン</t>
    </rPh>
    <rPh sb="9" eb="11">
      <t>サイタマ</t>
    </rPh>
    <rPh sb="11" eb="13">
      <t>ケンリツ</t>
    </rPh>
    <rPh sb="13" eb="15">
      <t>ビョウイン</t>
    </rPh>
    <rPh sb="15" eb="17">
      <t>キコウ</t>
    </rPh>
    <phoneticPr fontId="3"/>
  </si>
  <si>
    <t>　　埼玉県立循環器・呼吸器病センター病院長</t>
    <rPh sb="2" eb="4">
      <t>サイタマ</t>
    </rPh>
    <rPh sb="4" eb="6">
      <t>ケンリツ</t>
    </rPh>
    <rPh sb="6" eb="9">
      <t>ジュンカンキ</t>
    </rPh>
    <rPh sb="10" eb="14">
      <t>コキュウキビョウ</t>
    </rPh>
    <rPh sb="18" eb="21">
      <t>ビョウインチョウ</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</si>
  <si>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</si>
  <si>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</si>
  <si>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</si>
  <si>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上記代理人氏名</t>
    <rPh sb="0" eb="2">
      <t>ジョウキ</t>
    </rPh>
    <rPh sb="2" eb="5">
      <t>ダイリニン</t>
    </rPh>
    <rPh sb="5" eb="7">
      <t>シメイ</t>
    </rPh>
    <phoneticPr fontId="3"/>
  </si>
  <si>
    <t>（代表者により入札する場合には代表者印、代理人による場合には代理人印を押印すること）</t>
    <rPh sb="1" eb="4">
      <t>ダイヒョウシャ</t>
    </rPh>
    <rPh sb="7" eb="9">
      <t>ニュウサツ</t>
    </rPh>
    <rPh sb="11" eb="13">
      <t>バアイ</t>
    </rPh>
    <rPh sb="15" eb="18">
      <t>ダイヒョウシャ</t>
    </rPh>
    <rPh sb="18" eb="19">
      <t>イン</t>
    </rPh>
    <rPh sb="20" eb="23">
      <t>ダイリニン</t>
    </rPh>
    <rPh sb="26" eb="28">
      <t>バアイ</t>
    </rPh>
    <rPh sb="30" eb="33">
      <t>ダイリニン</t>
    </rPh>
    <rPh sb="33" eb="34">
      <t>イン</t>
    </rPh>
    <rPh sb="35" eb="37">
      <t>オウイン</t>
    </rPh>
    <phoneticPr fontId="3"/>
  </si>
  <si>
    <t>　調達に係る「入札公告」及び「仕様書」等を熟知したので、下記のとおり入札します。</t>
    <rPh sb="1" eb="3">
      <t>チョウタツ</t>
    </rPh>
    <rPh sb="4" eb="5">
      <t>カカ</t>
    </rPh>
    <rPh sb="7" eb="9">
      <t>ニュウサツ</t>
    </rPh>
    <rPh sb="9" eb="11">
      <t>コウコク</t>
    </rPh>
    <rPh sb="12" eb="13">
      <t>オヨ</t>
    </rPh>
    <rPh sb="15" eb="18">
      <t>シヨウショ</t>
    </rPh>
    <rPh sb="19" eb="20">
      <t>トウ</t>
    </rPh>
    <rPh sb="21" eb="23">
      <t>ジュクチ</t>
    </rPh>
    <rPh sb="28" eb="30">
      <t>カキ</t>
    </rPh>
    <rPh sb="34" eb="36">
      <t>ニュウサツ</t>
    </rPh>
    <phoneticPr fontId="3"/>
  </si>
  <si>
    <t>記</t>
    <rPh sb="0" eb="1">
      <t>キ</t>
    </rPh>
    <phoneticPr fontId="3"/>
  </si>
  <si>
    <t>調達案件名</t>
    <rPh sb="0" eb="2">
      <t>チョウタツ</t>
    </rPh>
    <rPh sb="2" eb="4">
      <t>アンケン</t>
    </rPh>
    <rPh sb="4" eb="5">
      <t>メイ</t>
    </rPh>
    <phoneticPr fontId="3"/>
  </si>
  <si>
    <t>令和６年度検査試薬等の単価契約</t>
    <rPh sb="0" eb="2">
      <t>レイワ</t>
    </rPh>
    <rPh sb="3" eb="5">
      <t>ネンド</t>
    </rPh>
    <rPh sb="5" eb="7">
      <t>ケンサ</t>
    </rPh>
    <rPh sb="7" eb="9">
      <t>シヤク</t>
    </rPh>
    <rPh sb="9" eb="10">
      <t>ナド</t>
    </rPh>
    <rPh sb="11" eb="13">
      <t>タンカ</t>
    </rPh>
    <rPh sb="13" eb="15">
      <t>ケイヤク</t>
    </rPh>
    <phoneticPr fontId="2"/>
  </si>
  <si>
    <t>公告年月日</t>
    <rPh sb="0" eb="2">
      <t>コウコク</t>
    </rPh>
    <rPh sb="2" eb="5">
      <t>ネンガッピ</t>
    </rPh>
    <phoneticPr fontId="3"/>
  </si>
  <si>
    <t>納入期間</t>
    <rPh sb="0" eb="2">
      <t>ノウニュウ</t>
    </rPh>
    <rPh sb="2" eb="4">
      <t>キカン</t>
    </rPh>
    <phoneticPr fontId="3"/>
  </si>
  <si>
    <t>令和６年４月１日から令和７年３月３１日まで</t>
    <rPh sb="0" eb="2">
      <t>レイワ</t>
    </rPh>
    <rPh sb="3" eb="4">
      <t>ネン</t>
    </rPh>
    <rPh sb="5" eb="6">
      <t>ガツ</t>
    </rPh>
    <rPh sb="7" eb="8">
      <t>ニチ</t>
    </rPh>
    <rPh sb="10" eb="12">
      <t>レイワ</t>
    </rPh>
    <rPh sb="13" eb="14">
      <t>ネン</t>
    </rPh>
    <rPh sb="15" eb="16">
      <t>ガツ</t>
    </rPh>
    <rPh sb="18" eb="19">
      <t>ニチ</t>
    </rPh>
    <phoneticPr fontId="2"/>
  </si>
  <si>
    <t>納入場所</t>
    <rPh sb="0" eb="2">
      <t>ノウニュウ</t>
    </rPh>
    <rPh sb="2" eb="4">
      <t>バショ</t>
    </rPh>
    <phoneticPr fontId="3"/>
  </si>
  <si>
    <t>埼玉県立循環器・呼吸器病センター</t>
    <phoneticPr fontId="2"/>
  </si>
  <si>
    <t>入札金額</t>
    <rPh sb="0" eb="2">
      <t>ニュウサツ</t>
    </rPh>
    <rPh sb="2" eb="3">
      <t>キン</t>
    </rPh>
    <rPh sb="3" eb="4">
      <t>ガク</t>
    </rPh>
    <phoneticPr fontId="3"/>
  </si>
  <si>
    <t>別紙入札内訳のとおり</t>
    <rPh sb="0" eb="2">
      <t>ベッシ</t>
    </rPh>
    <rPh sb="2" eb="4">
      <t>ニュウサツ</t>
    </rPh>
    <rPh sb="4" eb="6">
      <t>ウチワケ</t>
    </rPh>
    <phoneticPr fontId="3"/>
  </si>
  <si>
    <t>くじ番号</t>
    <rPh sb="2" eb="4">
      <t>バンゴウ</t>
    </rPh>
    <phoneticPr fontId="3"/>
  </si>
  <si>
    <t>３桁のくじ番号(001～999)を入力してください</t>
    <rPh sb="1" eb="2">
      <t>ケタ</t>
    </rPh>
    <rPh sb="5" eb="7">
      <t>バンゴウ</t>
    </rPh>
    <rPh sb="17" eb="19">
      <t>ニュウリョク</t>
    </rPh>
    <phoneticPr fontId="3"/>
  </si>
  <si>
    <t>令和６年３月６日</t>
    <rPh sb="0" eb="2">
      <t>レイワ</t>
    </rPh>
    <rPh sb="3" eb="4">
      <t>ネン</t>
    </rPh>
    <rPh sb="5" eb="6">
      <t>ガツ</t>
    </rPh>
    <rPh sb="7" eb="8">
      <t>ニチ</t>
    </rPh>
    <phoneticPr fontId="2"/>
  </si>
  <si>
    <t>様式第４号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</si>
</sst>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0"/>
    <numFmt numFmtId="177" formatCode="#,##0\);[Red]\-#,##0"/>
  </numFmts>
  <fonts count="22">
    <font>
      <sz val="11"/>
      <color theme="1"/>
      <name val="ＭＳ Ｐゴシック"/>
      <family val="2"/>
      <charset val="128"/>
    </font>
    <font>
      <sz val="11"/>
      <color theme="1"/>
      <name val="ＭＳ Ｐゴシック"/>
      <family val="2"/>
      <charset val="128"/>
    </font>
    <font>
      <sz val="6"/>
      <name val="ＭＳ Ｐゴシック"/>
      <family val="2"/>
      <charset val="128"/>
    </font>
    <font>
      <sz val="6"/>
      <name val="ＭＳ Ｐゴシック"/>
      <family val="3"/>
      <charset val="128"/>
    </font>
    <font>
      <sz val="11"/>
      <color theme="1"/>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6"/>
      <name val="游ゴシック"/>
      <family val="2"/>
      <charset val="128"/>
      <scheme val="minor"/>
    </font>
    <font>
      <b/>
      <sz val="10"/>
      <name val="HGｺﾞｼｯｸM"/>
      <family val="3"/>
      <charset val="128"/>
    </font>
    <font>
      <sz val="10"/>
      <color theme="1"/>
      <name val="HGｺﾞｼｯｸM"/>
      <family val="3"/>
      <charset val="128"/>
    </font>
    <font>
      <sz val="10"/>
      <color theme="1"/>
      <name val="Calibri"/>
      <family val="3"/>
    </font>
    <font>
      <sz val="10"/>
      <color theme="1"/>
      <name val="HGｺﾞｼｯｸM"/>
      <family val="3"/>
      <charset val="161"/>
    </font>
    <font>
      <sz val="10"/>
      <color theme="1"/>
      <name val="Calibri"/>
      <family val="3"/>
      <charset val="161"/>
    </font>
    <font>
      <sz val="14"/>
      <name val="HGｺﾞｼｯｸM"/>
      <family val="3"/>
      <charset val="128"/>
    </font>
    <font>
      <sz val="11"/>
      <color rgb="FFFF0000"/>
      <name val="HGｺﾞｼｯｸM"/>
      <family val="3"/>
      <charset val="128"/>
    </font>
    <font>
      <b/>
      <sz val="11"/>
      <color rgb="FFFF0000"/>
      <name val="HGｺﾞｼｯｸM"/>
      <family val="3"/>
      <charset val="128"/>
    </font>
    <font>
      <sz val="16"/>
      <name val="HGｺﾞｼｯｸM"/>
      <family val="3"/>
      <charset val="128"/>
    </font>
    <font>
      <sz val="20"/>
      <name val="HGｺﾞｼｯｸM"/>
      <family val="3"/>
      <charset val="128"/>
    </font>
    <font>
      <sz val="11"/>
      <color rgb="FF92D050"/>
      <name val="HGｺﾞｼｯｸM"/>
      <family val="3"/>
      <charset val="128"/>
    </font>
    <font>
      <sz val="8"/>
      <color theme="0" tint="-0.14999847407452621"/>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alignment vertical="center"/>
    </xf>
    <xf numFmtId="0" fontId="8" fillId="0" borderId="0"/>
  </cellStyleXfs>
  <cellXfs count="79">
    <xf numFmtId="0" fontId="0" fillId="0" borderId="0" xfId="0">
      <alignment vertical="center"/>
    </xf>
    <xf numFmtId="0" fontId="4" fillId="0" borderId="0" xfId="0" applyFont="1">
      <alignment vertical="center"/>
    </xf>
    <xf numFmtId="0" fontId="5" fillId="0" borderId="0" xfId="0" applyFont="1">
      <alignmen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 xfId="0" applyFont="1" applyBorder="1" applyAlignment="1">
      <alignment vertical="center" shrinkToFit="1"/>
    </xf>
    <xf numFmtId="176" fontId="5" fillId="0" borderId="2" xfId="3" applyNumberFormat="1" applyFont="1" applyBorder="1" applyAlignment="1">
      <alignment vertical="center" shrinkToFit="1"/>
    </xf>
    <xf numFmtId="38" fontId="6" fillId="0" borderId="0" xfId="1" applyFont="1" applyFill="1" applyAlignment="1" applyProtection="1">
      <alignment vertical="center" shrinkToFit="1"/>
    </xf>
    <xf numFmtId="38" fontId="6" fillId="2" borderId="3" xfId="1" applyFont="1" applyFill="1" applyBorder="1" applyAlignment="1" applyProtection="1">
      <alignment vertical="center" shrinkToFit="1"/>
    </xf>
    <xf numFmtId="176" fontId="4" fillId="0" borderId="0" xfId="0" applyNumberFormat="1" applyFont="1">
      <alignment vertical="center"/>
    </xf>
    <xf numFmtId="38" fontId="11" fillId="3" borderId="3" xfId="1" applyFont="1" applyFill="1" applyBorder="1" applyAlignment="1" applyProtection="1">
      <alignment horizontal="center" vertical="center" wrapText="1"/>
    </xf>
    <xf numFmtId="38" fontId="11" fillId="3" borderId="3" xfId="1" applyFont="1" applyFill="1" applyBorder="1" applyAlignment="1" applyProtection="1">
      <alignment vertical="center" shrinkToFit="1"/>
    </xf>
    <xf numFmtId="38" fontId="11" fillId="4" borderId="3" xfId="1" applyFont="1" applyFill="1" applyBorder="1" applyProtection="1">
      <alignment vertical="center"/>
      <protection locked="0"/>
    </xf>
    <xf numFmtId="38" fontId="11" fillId="2" borderId="3" xfId="1" applyFont="1" applyFill="1" applyBorder="1" applyAlignment="1" applyProtection="1">
      <alignment vertical="center" shrinkToFit="1"/>
    </xf>
    <xf numFmtId="0" fontId="5" fillId="0" borderId="0" xfId="0" applyFont="1" applyAlignment="1" applyProtection="1">
      <alignment vertical="center"/>
    </xf>
    <xf numFmtId="0" fontId="5" fillId="0" borderId="0" xfId="0" applyFont="1" applyProtection="1">
      <alignment vertical="center"/>
    </xf>
    <xf numFmtId="0" fontId="7" fillId="0" borderId="0" xfId="0" applyFont="1" applyAlignment="1" applyProtection="1">
      <alignment horizontal="right" vertical="center" shrinkToFit="1"/>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5" fillId="0" borderId="0" xfId="0" quotePrefix="1" applyFont="1" applyAlignment="1" applyProtection="1">
      <alignment horizontal="left" vertical="center"/>
    </xf>
    <xf numFmtId="58" fontId="5" fillId="0" borderId="0" xfId="0" applyNumberFormat="1" applyFont="1" applyAlignment="1" applyProtection="1">
      <alignment horizontal="left" vertical="center"/>
    </xf>
    <xf numFmtId="0" fontId="5" fillId="0" borderId="0" xfId="0" applyFont="1" applyAlignment="1" applyProtection="1">
      <alignment vertical="top" wrapText="1"/>
    </xf>
    <xf numFmtId="0" fontId="5" fillId="0" borderId="0" xfId="0" applyFont="1" applyAlignment="1" applyProtection="1">
      <alignment horizontal="left" vertical="top" wrapText="1"/>
    </xf>
    <xf numFmtId="0" fontId="4" fillId="0" borderId="0" xfId="0" applyFont="1" applyProtection="1">
      <alignment vertical="center"/>
    </xf>
    <xf numFmtId="0" fontId="5" fillId="0" borderId="0" xfId="0" applyFont="1" applyAlignment="1" applyProtection="1">
      <alignment vertical="center" shrinkToFit="1"/>
    </xf>
    <xf numFmtId="0" fontId="20" fillId="0" borderId="0" xfId="0" applyFont="1" applyProtection="1">
      <alignment vertical="center"/>
    </xf>
    <xf numFmtId="0" fontId="21" fillId="0" borderId="0" xfId="0" applyFont="1" applyAlignment="1" applyProtection="1">
      <alignment horizontal="right"/>
    </xf>
    <xf numFmtId="177" fontId="21" fillId="0" borderId="0" xfId="2" applyNumberFormat="1" applyFont="1" applyAlignment="1" applyProtection="1"/>
    <xf numFmtId="0" fontId="5" fillId="0" borderId="0" xfId="0" applyFont="1" applyAlignment="1" applyProtection="1">
      <alignment horizontal="right" vertical="center" indent="1"/>
    </xf>
    <xf numFmtId="0" fontId="16" fillId="0" borderId="0" xfId="0" applyFont="1" applyProtection="1">
      <alignment vertical="center"/>
    </xf>
    <xf numFmtId="0" fontId="17" fillId="0" borderId="0" xfId="0" applyFont="1" applyAlignment="1" applyProtection="1">
      <alignment horizontal="right" vertical="center"/>
    </xf>
    <xf numFmtId="0" fontId="6" fillId="2" borderId="3" xfId="0" applyFont="1" applyFill="1" applyBorder="1" applyAlignment="1" applyProtection="1">
      <alignment vertical="center" shrinkToFit="1"/>
    </xf>
    <xf numFmtId="0" fontId="6" fillId="2" borderId="3" xfId="0"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shrinkToFit="1"/>
    </xf>
    <xf numFmtId="38" fontId="6" fillId="2" borderId="3" xfId="1" applyFont="1" applyFill="1" applyBorder="1" applyAlignment="1" applyProtection="1">
      <alignment horizontal="center" vertical="center"/>
    </xf>
    <xf numFmtId="38" fontId="6" fillId="2" borderId="3" xfId="1" applyFont="1" applyFill="1" applyBorder="1" applyProtection="1">
      <alignment vertical="center"/>
    </xf>
    <xf numFmtId="0" fontId="6" fillId="2" borderId="3" xfId="0" applyFont="1" applyFill="1" applyBorder="1" applyAlignment="1" applyProtection="1">
      <alignment horizontal="center" vertical="center"/>
    </xf>
    <xf numFmtId="0" fontId="10" fillId="2" borderId="3" xfId="0" applyFont="1" applyFill="1" applyBorder="1" applyAlignment="1" applyProtection="1">
      <alignment vertical="center" shrinkToFit="1"/>
    </xf>
    <xf numFmtId="0" fontId="7"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vertical="center" shrinkToFit="1"/>
    </xf>
    <xf numFmtId="0" fontId="6" fillId="0" borderId="0" xfId="0" applyFont="1" applyAlignment="1" applyProtection="1">
      <alignment horizontal="center" vertical="center" shrinkToFit="1"/>
    </xf>
    <xf numFmtId="38" fontId="6" fillId="0" borderId="0" xfId="1" applyFont="1" applyFill="1" applyProtection="1">
      <alignment vertical="center"/>
    </xf>
    <xf numFmtId="0" fontId="6" fillId="0" borderId="0" xfId="0" applyFont="1" applyAlignment="1" applyProtection="1">
      <alignment horizontal="center" vertical="center"/>
    </xf>
    <xf numFmtId="38" fontId="11" fillId="0" borderId="3" xfId="1" applyFont="1" applyFill="1" applyBorder="1" applyProtection="1">
      <alignment vertical="center"/>
    </xf>
    <xf numFmtId="0" fontId="6" fillId="0" borderId="3" xfId="0" applyFont="1" applyBorder="1" applyAlignment="1" applyProtection="1">
      <alignment horizontal="center" vertical="center"/>
    </xf>
    <xf numFmtId="0" fontId="10" fillId="0" borderId="3" xfId="0" applyFont="1" applyBorder="1" applyAlignment="1" applyProtection="1">
      <alignment vertical="center" shrinkToFit="1"/>
    </xf>
    <xf numFmtId="0" fontId="11" fillId="0" borderId="3" xfId="0" applyFont="1" applyBorder="1" applyAlignment="1" applyProtection="1">
      <alignment vertical="center" shrinkToFit="1"/>
    </xf>
    <xf numFmtId="0" fontId="11" fillId="0" borderId="3" xfId="0" applyFont="1" applyBorder="1" applyAlignment="1" applyProtection="1">
      <alignment horizontal="left" vertical="center" shrinkToFit="1"/>
    </xf>
    <xf numFmtId="0" fontId="11" fillId="0" borderId="3" xfId="0" applyFont="1" applyBorder="1" applyAlignment="1" applyProtection="1">
      <alignment horizontal="center" vertical="center" shrinkToFit="1"/>
    </xf>
    <xf numFmtId="0" fontId="11" fillId="2" borderId="3" xfId="0" applyFont="1" applyFill="1" applyBorder="1" applyAlignment="1" applyProtection="1">
      <alignment vertical="center" shrinkToFit="1"/>
    </xf>
    <xf numFmtId="0" fontId="11" fillId="2" borderId="3" xfId="0" applyFont="1" applyFill="1" applyBorder="1" applyAlignment="1" applyProtection="1">
      <alignment horizontal="center" vertical="center" shrinkToFit="1"/>
    </xf>
    <xf numFmtId="0" fontId="11" fillId="2" borderId="3" xfId="0" applyFont="1" applyFill="1" applyBorder="1" applyAlignment="1" applyProtection="1">
      <alignment horizontal="left" vertical="center" shrinkToFit="1"/>
    </xf>
    <xf numFmtId="38" fontId="11" fillId="2" borderId="3" xfId="1" applyFont="1" applyFill="1" applyBorder="1" applyAlignment="1" applyProtection="1">
      <alignment horizontal="center" vertical="center"/>
    </xf>
    <xf numFmtId="38" fontId="11" fillId="2" borderId="3" xfId="1" applyFont="1" applyFill="1" applyBorder="1" applyProtection="1">
      <alignment vertical="center"/>
    </xf>
    <xf numFmtId="0" fontId="11" fillId="0" borderId="3" xfId="0" quotePrefix="1" applyFont="1" applyBorder="1" applyAlignment="1" applyProtection="1">
      <alignment horizontal="left" vertical="center" shrinkToFit="1"/>
    </xf>
    <xf numFmtId="0" fontId="11" fillId="0" borderId="3" xfId="0" applyFont="1" applyFill="1" applyBorder="1" applyAlignment="1" applyProtection="1">
      <alignment vertical="center" shrinkToFit="1"/>
    </xf>
    <xf numFmtId="0" fontId="11" fillId="0" borderId="3" xfId="0" applyFont="1" applyFill="1" applyBorder="1" applyAlignment="1" applyProtection="1">
      <alignment horizontal="left" vertical="center" shrinkToFit="1"/>
    </xf>
    <xf numFmtId="0" fontId="11" fillId="0" borderId="3" xfId="0" applyFont="1" applyFill="1" applyBorder="1" applyAlignment="1" applyProtection="1">
      <alignment horizontal="center" vertical="center" shrinkToFit="1"/>
    </xf>
    <xf numFmtId="0" fontId="13" fillId="0" borderId="3" xfId="0" applyFont="1" applyBorder="1" applyAlignment="1" applyProtection="1">
      <alignment vertical="center" shrinkToFit="1"/>
    </xf>
    <xf numFmtId="38" fontId="11" fillId="4" borderId="3" xfId="1" applyFont="1" applyFill="1" applyBorder="1" applyAlignment="1" applyProtection="1">
      <alignment horizontal="center" vertical="center" wrapText="1" shrinkToFit="1"/>
    </xf>
    <xf numFmtId="38" fontId="11" fillId="2" borderId="3" xfId="1" applyFont="1" applyFill="1" applyBorder="1" applyAlignment="1" applyProtection="1">
      <alignment horizontal="center" vertical="center" wrapText="1" shrinkToFit="1"/>
    </xf>
    <xf numFmtId="0" fontId="6" fillId="2" borderId="3" xfId="0" applyFont="1" applyFill="1" applyBorder="1" applyAlignment="1" applyProtection="1">
      <alignment horizontal="center" vertical="center" wrapText="1" shrinkToFit="1"/>
    </xf>
    <xf numFmtId="0" fontId="7" fillId="0" borderId="0" xfId="0" applyFont="1" applyAlignment="1" applyProtection="1">
      <alignment horizontal="center" vertical="center" wrapText="1"/>
    </xf>
    <xf numFmtId="49" fontId="19" fillId="0" borderId="1" xfId="0" applyNumberFormat="1" applyFont="1" applyBorder="1" applyAlignment="1" applyProtection="1">
      <alignment horizontal="center" vertical="center"/>
    </xf>
    <xf numFmtId="49" fontId="19" fillId="0" borderId="4" xfId="0" applyNumberFormat="1" applyFont="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center" shrinkToFit="1"/>
      <protection locked="0"/>
    </xf>
    <xf numFmtId="0" fontId="7" fillId="0" borderId="0" xfId="0" applyFont="1" applyAlignment="1" applyProtection="1">
      <alignment horizontal="right" vertical="center" shrinkToFit="1"/>
    </xf>
    <xf numFmtId="0" fontId="5" fillId="0" borderId="0" xfId="0" applyFont="1" applyAlignment="1" applyProtection="1">
      <alignment horizontal="center" vertical="center"/>
    </xf>
    <xf numFmtId="0" fontId="6" fillId="0" borderId="0" xfId="0" applyFont="1" applyAlignment="1" applyProtection="1">
      <alignment horizontal="center" wrapText="1"/>
    </xf>
    <xf numFmtId="176" fontId="18" fillId="0" borderId="0" xfId="0" applyNumberFormat="1" applyFont="1" applyAlignment="1" applyProtection="1">
      <alignment horizontal="right" vertical="center"/>
    </xf>
    <xf numFmtId="0" fontId="15" fillId="0" borderId="0" xfId="0" applyFont="1" applyAlignment="1" applyProtection="1">
      <alignment horizontal="center" vertical="center"/>
    </xf>
    <xf numFmtId="49" fontId="5" fillId="0" borderId="0" xfId="0" applyNumberFormat="1" applyFont="1" applyAlignment="1" applyProtection="1">
      <alignment horizontal="right" vertical="center" indent="1"/>
      <protection locked="0"/>
    </xf>
    <xf numFmtId="0" fontId="5" fillId="0" borderId="0" xfId="0" applyFont="1" applyAlignment="1" applyProtection="1">
      <alignment horizontal="left" vertical="center" indent="1"/>
    </xf>
    <xf numFmtId="0" fontId="6" fillId="0" borderId="0" xfId="0" applyFont="1" applyAlignment="1" applyProtection="1">
      <alignment horizontal="left" vertical="center" shrinkToFit="1"/>
      <protection locked="0"/>
    </xf>
  </cellXfs>
  <cellStyles count="5">
    <cellStyle name="桁区切り" xfId="1" builtinId="6"/>
    <cellStyle name="桁区切り 10" xfId="2" xr:uid="{990EDA50-CCB2-4F9E-B7A5-52F7E1D4B495}"/>
    <cellStyle name="桁区切り 13" xfId="3" xr:uid="{93241714-8CFA-4482-80A4-E061AFBB1898}"/>
    <cellStyle name="標準" xfId="0" builtinId="0"/>
    <cellStyle name="標準 2" xfId="4" xr:uid="{F0B306EE-5EC3-4634-BCA2-39445B10ACFE}"/>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1038225</xdr:colOff>
      <xdr:row>10</xdr:row>
      <xdr:rowOff>238125</xdr:rowOff>
    </xdr:from>
    <xdr:to>
      <xdr:col>6</xdr:col>
      <xdr:colOff>1323975</xdr:colOff>
      <xdr:row>11</xdr:row>
      <xdr:rowOff>219075</xdr:rowOff>
    </xdr:to>
    <xdr:sp macro="" textlink="">
      <xdr:nvSpPr>
        <xdr:cNvPr id="2" name="テキスト ボックス 1">
          <a:extLst>
            <a:ext uri="{FF2B5EF4-FFF2-40B4-BE49-F238E27FC236}">
              <a16:creationId xmlns:a16="http://schemas.microsoft.com/office/drawing/2014/main" id="{0287CDC7-BA75-4E28-8EC8-CF179639F1E6}"/>
            </a:ext>
          </a:extLst>
        </xdr:cNvPr>
        <xdr:cNvSpPr txBox="1"/>
      </xdr:nvSpPr>
      <xdr:spPr>
        <a:xfrm>
          <a:off x="5943600" y="2600325"/>
          <a:ext cx="2857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6</xdr:col>
      <xdr:colOff>1047750</xdr:colOff>
      <xdr:row>12</xdr:row>
      <xdr:rowOff>152400</xdr:rowOff>
    </xdr:from>
    <xdr:to>
      <xdr:col>6</xdr:col>
      <xdr:colOff>1333500</xdr:colOff>
      <xdr:row>13</xdr:row>
      <xdr:rowOff>190500</xdr:rowOff>
    </xdr:to>
    <xdr:sp macro="" textlink="">
      <xdr:nvSpPr>
        <xdr:cNvPr id="3" name="テキスト ボックス 2">
          <a:extLst>
            <a:ext uri="{FF2B5EF4-FFF2-40B4-BE49-F238E27FC236}">
              <a16:creationId xmlns:a16="http://schemas.microsoft.com/office/drawing/2014/main" id="{EB113A4E-3320-4E51-B4FD-2EBF8328520F}"/>
            </a:ext>
          </a:extLst>
        </xdr:cNvPr>
        <xdr:cNvSpPr txBox="1"/>
      </xdr:nvSpPr>
      <xdr:spPr>
        <a:xfrm>
          <a:off x="5953125" y="3009900"/>
          <a:ext cx="2857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4</xdr:col>
      <xdr:colOff>142875</xdr:colOff>
      <xdr:row>28</xdr:row>
      <xdr:rowOff>123825</xdr:rowOff>
    </xdr:from>
    <xdr:to>
      <xdr:col>6</xdr:col>
      <xdr:colOff>1381125</xdr:colOff>
      <xdr:row>30</xdr:row>
      <xdr:rowOff>123825</xdr:rowOff>
    </xdr:to>
    <xdr:sp macro="" textlink="">
      <xdr:nvSpPr>
        <xdr:cNvPr id="4" name="大かっこ 3">
          <a:extLst>
            <a:ext uri="{FF2B5EF4-FFF2-40B4-BE49-F238E27FC236}">
              <a16:creationId xmlns:a16="http://schemas.microsoft.com/office/drawing/2014/main" id="{CF2DBFD8-A4BF-4530-9F5B-A5292CC33FDF}"/>
            </a:ext>
          </a:extLst>
        </xdr:cNvPr>
        <xdr:cNvSpPr/>
      </xdr:nvSpPr>
      <xdr:spPr>
        <a:xfrm>
          <a:off x="3429000" y="6810375"/>
          <a:ext cx="2857500" cy="4953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2C6D-683A-448B-8F6C-8B94E29D9115}">
  <dimension ref="A1:G33"/>
  <sheetViews>
    <sheetView tabSelected="1" view="pageBreakPreview" zoomScaleNormal="100" zoomScaleSheetLayoutView="100" workbookViewId="0"/>
  </sheetViews>
  <sheetFormatPr defaultRowHeight="23.25" customHeight="1"/>
  <cols>
    <col min="1" max="1" width="11.25" style="25" customWidth="1"/>
    <col min="2" max="6" width="10.625" style="25" customWidth="1"/>
    <col min="7" max="7" width="20.625" style="25" customWidth="1"/>
    <col min="8" max="16384" width="9" style="25"/>
  </cols>
  <sheetData>
    <row r="1" spans="1:7" ht="23.25" customHeight="1">
      <c r="A1" s="25" t="s">
        <v>348</v>
      </c>
    </row>
    <row r="2" spans="1:7" ht="30" customHeight="1">
      <c r="A2" s="75" t="s">
        <v>324</v>
      </c>
      <c r="B2" s="75"/>
      <c r="C2" s="75"/>
      <c r="D2" s="75"/>
      <c r="E2" s="75"/>
      <c r="F2" s="75"/>
      <c r="G2" s="75"/>
    </row>
    <row r="3" spans="1:7" ht="19.5" customHeight="1">
      <c r="A3" s="17"/>
      <c r="B3" s="17"/>
      <c r="C3" s="17"/>
      <c r="D3" s="17"/>
      <c r="E3" s="17"/>
      <c r="F3" s="17"/>
      <c r="G3" s="17"/>
    </row>
    <row r="4" spans="1:7" ht="19.5" customHeight="1">
      <c r="A4" s="76" t="s">
        <v>325</v>
      </c>
      <c r="B4" s="76"/>
      <c r="C4" s="76"/>
      <c r="D4" s="76"/>
      <c r="E4" s="76"/>
      <c r="F4" s="76"/>
      <c r="G4" s="76"/>
    </row>
    <row r="5" spans="1:7" ht="19.5" customHeight="1">
      <c r="A5" s="17"/>
      <c r="B5" s="17"/>
      <c r="C5" s="17"/>
      <c r="D5" s="17"/>
      <c r="E5" s="17"/>
      <c r="F5" s="17"/>
      <c r="G5" s="17"/>
    </row>
    <row r="6" spans="1:7" ht="19.5" customHeight="1">
      <c r="A6" s="77" t="s">
        <v>326</v>
      </c>
      <c r="B6" s="77"/>
      <c r="C6" s="77"/>
      <c r="D6" s="77"/>
      <c r="E6" s="77"/>
      <c r="F6" s="77"/>
      <c r="G6" s="77"/>
    </row>
    <row r="7" spans="1:7" ht="19.5" customHeight="1">
      <c r="A7" s="16" t="s">
        <v>327</v>
      </c>
      <c r="B7" s="16"/>
      <c r="C7" s="16"/>
      <c r="D7" s="16"/>
      <c r="E7" s="16"/>
      <c r="F7" s="16"/>
      <c r="G7" s="16"/>
    </row>
    <row r="8" spans="1:7" ht="19.5" customHeight="1">
      <c r="A8" s="16" t="s">
        <v>328</v>
      </c>
      <c r="B8" s="16"/>
      <c r="C8" s="16"/>
      <c r="D8" s="16"/>
      <c r="E8" s="16"/>
      <c r="F8" s="16"/>
      <c r="G8" s="16"/>
    </row>
    <row r="9" spans="1:7" ht="19.5" customHeight="1">
      <c r="A9" s="17"/>
      <c r="B9" s="17"/>
      <c r="C9" s="17"/>
      <c r="D9" s="31" t="str">
        <f>IF(COUNTIF(入札内訳!C3:C37,"無効")&gt;=1,"入札内訳書に「無効」があります。","")</f>
        <v/>
      </c>
      <c r="E9" s="17"/>
      <c r="F9" s="17"/>
      <c r="G9" s="32"/>
    </row>
    <row r="10" spans="1:7" ht="19.5" customHeight="1">
      <c r="A10" s="17"/>
      <c r="B10" s="30"/>
      <c r="C10" s="30"/>
      <c r="D10" s="30" t="s">
        <v>329</v>
      </c>
      <c r="E10" s="78"/>
      <c r="F10" s="78"/>
      <c r="G10" s="78"/>
    </row>
    <row r="11" spans="1:7" ht="19.5" customHeight="1">
      <c r="A11" s="17"/>
      <c r="B11" s="30"/>
      <c r="C11" s="30"/>
      <c r="D11" s="30" t="s">
        <v>330</v>
      </c>
      <c r="E11" s="70"/>
      <c r="F11" s="70"/>
      <c r="G11" s="70"/>
    </row>
    <row r="12" spans="1:7" ht="19.5" customHeight="1">
      <c r="A12" s="17"/>
      <c r="B12" s="30"/>
      <c r="C12" s="30"/>
      <c r="D12" s="30" t="s">
        <v>331</v>
      </c>
      <c r="E12" s="70"/>
      <c r="F12" s="70"/>
      <c r="G12" s="70"/>
    </row>
    <row r="13" spans="1:7" ht="15" customHeight="1">
      <c r="A13" s="17"/>
      <c r="B13" s="17"/>
      <c r="C13" s="17"/>
      <c r="D13" s="17"/>
      <c r="E13" s="17"/>
      <c r="F13" s="17"/>
      <c r="G13" s="17"/>
    </row>
    <row r="14" spans="1:7" ht="19.5" customHeight="1">
      <c r="A14" s="17"/>
      <c r="B14" s="30"/>
      <c r="C14" s="30"/>
      <c r="D14" s="30" t="s">
        <v>332</v>
      </c>
      <c r="E14" s="70"/>
      <c r="F14" s="70"/>
      <c r="G14" s="70"/>
    </row>
    <row r="15" spans="1:7" ht="13.5" customHeight="1">
      <c r="A15" s="17"/>
      <c r="B15" s="17"/>
      <c r="C15" s="17"/>
      <c r="D15" s="17"/>
      <c r="E15" s="17"/>
      <c r="F15" s="17"/>
      <c r="G15" s="17"/>
    </row>
    <row r="16" spans="1:7" ht="19.5" customHeight="1">
      <c r="A16" s="71" t="s">
        <v>333</v>
      </c>
      <c r="B16" s="71"/>
      <c r="C16" s="71"/>
      <c r="D16" s="71"/>
      <c r="E16" s="71"/>
      <c r="F16" s="71"/>
      <c r="G16" s="71"/>
    </row>
    <row r="17" spans="1:7" ht="19.5" customHeight="1">
      <c r="A17" s="18"/>
      <c r="B17" s="18"/>
      <c r="C17" s="18"/>
      <c r="D17" s="18"/>
      <c r="E17" s="18"/>
      <c r="F17" s="18"/>
      <c r="G17" s="18"/>
    </row>
    <row r="18" spans="1:7" ht="19.5" customHeight="1">
      <c r="A18" s="18"/>
      <c r="B18" s="18"/>
      <c r="C18" s="18"/>
      <c r="D18" s="18"/>
      <c r="E18" s="18"/>
      <c r="F18" s="18"/>
      <c r="G18" s="18"/>
    </row>
    <row r="19" spans="1:7" ht="19.5" customHeight="1">
      <c r="A19" s="69" t="s">
        <v>334</v>
      </c>
      <c r="B19" s="69"/>
      <c r="C19" s="69"/>
      <c r="D19" s="69"/>
      <c r="E19" s="69"/>
      <c r="F19" s="69"/>
      <c r="G19" s="69"/>
    </row>
    <row r="20" spans="1:7" ht="19.5" customHeight="1">
      <c r="A20" s="19"/>
      <c r="B20" s="19"/>
      <c r="C20" s="19"/>
      <c r="D20" s="19"/>
      <c r="E20" s="19"/>
      <c r="F20" s="19"/>
      <c r="G20" s="19"/>
    </row>
    <row r="21" spans="1:7" ht="19.5" customHeight="1">
      <c r="A21" s="72" t="s">
        <v>335</v>
      </c>
      <c r="B21" s="72"/>
      <c r="C21" s="72"/>
      <c r="D21" s="72"/>
      <c r="E21" s="72"/>
      <c r="F21" s="72"/>
      <c r="G21" s="72"/>
    </row>
    <row r="22" spans="1:7" ht="19.5" customHeight="1">
      <c r="A22" s="20" t="s">
        <v>336</v>
      </c>
      <c r="B22" s="20" t="s">
        <v>337</v>
      </c>
      <c r="C22" s="17"/>
      <c r="D22" s="17"/>
      <c r="E22" s="17"/>
      <c r="F22" s="17"/>
      <c r="G22" s="17"/>
    </row>
    <row r="23" spans="1:7" ht="19.5" customHeight="1">
      <c r="A23" s="20"/>
      <c r="B23" s="20"/>
      <c r="C23" s="17"/>
      <c r="D23" s="17"/>
      <c r="E23" s="17"/>
      <c r="F23" s="17"/>
      <c r="G23" s="17"/>
    </row>
    <row r="24" spans="1:7" ht="19.5" customHeight="1">
      <c r="A24" s="20" t="s">
        <v>338</v>
      </c>
      <c r="B24" s="21" t="s">
        <v>347</v>
      </c>
      <c r="C24" s="22"/>
      <c r="D24" s="17"/>
      <c r="E24" s="17"/>
      <c r="F24" s="17"/>
      <c r="G24" s="17"/>
    </row>
    <row r="25" spans="1:7" ht="19.5" customHeight="1">
      <c r="A25" s="20"/>
      <c r="B25" s="20"/>
      <c r="C25" s="17"/>
      <c r="D25" s="17"/>
      <c r="E25" s="17"/>
      <c r="F25" s="17"/>
      <c r="G25" s="17"/>
    </row>
    <row r="26" spans="1:7" ht="19.5" customHeight="1">
      <c r="A26" s="20" t="s">
        <v>339</v>
      </c>
      <c r="B26" s="20" t="s">
        <v>340</v>
      </c>
      <c r="C26" s="17"/>
      <c r="D26" s="17"/>
      <c r="E26" s="17"/>
      <c r="F26" s="17"/>
      <c r="G26" s="17"/>
    </row>
    <row r="27" spans="1:7" ht="19.5" customHeight="1">
      <c r="A27" s="20"/>
      <c r="B27" s="20"/>
      <c r="C27" s="17"/>
      <c r="D27" s="17"/>
      <c r="E27" s="17"/>
      <c r="F27" s="17"/>
      <c r="G27" s="17"/>
    </row>
    <row r="28" spans="1:7" ht="19.5" customHeight="1">
      <c r="A28" s="19" t="s">
        <v>341</v>
      </c>
      <c r="B28" s="20" t="s">
        <v>342</v>
      </c>
      <c r="C28" s="23"/>
      <c r="D28" s="23"/>
      <c r="E28" s="23"/>
      <c r="F28" s="23"/>
      <c r="G28" s="23"/>
    </row>
    <row r="29" spans="1:7" ht="19.5" customHeight="1">
      <c r="A29" s="24"/>
      <c r="B29" s="73"/>
      <c r="C29" s="73"/>
      <c r="D29" s="73"/>
      <c r="F29" s="16"/>
      <c r="G29" s="16"/>
    </row>
    <row r="30" spans="1:7" ht="19.5" customHeight="1">
      <c r="A30" s="26" t="s">
        <v>343</v>
      </c>
      <c r="B30" s="74">
        <f>SUM(入札内訳!C:C)</f>
        <v>0</v>
      </c>
      <c r="C30" s="74"/>
      <c r="D30" s="74"/>
      <c r="E30" s="72" t="s">
        <v>344</v>
      </c>
      <c r="F30" s="72"/>
      <c r="G30" s="72"/>
    </row>
    <row r="31" spans="1:7" ht="19.5" customHeight="1">
      <c r="A31" s="17"/>
      <c r="B31" s="17"/>
      <c r="C31" s="17"/>
      <c r="D31" s="17"/>
      <c r="E31" s="16"/>
      <c r="F31" s="16"/>
      <c r="G31" s="16"/>
    </row>
    <row r="32" spans="1:7" ht="24">
      <c r="A32" s="17" t="s">
        <v>345</v>
      </c>
      <c r="B32" s="66"/>
      <c r="C32" s="67"/>
      <c r="D32" s="68" t="s">
        <v>346</v>
      </c>
      <c r="E32" s="69"/>
      <c r="F32" s="69"/>
      <c r="G32" s="69"/>
    </row>
    <row r="33" spans="1:7" ht="23.25" customHeight="1">
      <c r="A33" s="17"/>
      <c r="B33" s="17"/>
      <c r="C33" s="17"/>
      <c r="D33" s="17"/>
      <c r="E33" s="27"/>
      <c r="F33" s="28"/>
      <c r="G33" s="29"/>
    </row>
  </sheetData>
  <mergeCells count="15">
    <mergeCell ref="E12:G12"/>
    <mergeCell ref="A2:G2"/>
    <mergeCell ref="A4:G4"/>
    <mergeCell ref="A6:G6"/>
    <mergeCell ref="E10:G10"/>
    <mergeCell ref="E11:G11"/>
    <mergeCell ref="B32:C32"/>
    <mergeCell ref="D32:G32"/>
    <mergeCell ref="E14:G14"/>
    <mergeCell ref="A16:G16"/>
    <mergeCell ref="A19:G19"/>
    <mergeCell ref="A21:G21"/>
    <mergeCell ref="B29:D29"/>
    <mergeCell ref="B30:D30"/>
    <mergeCell ref="E30:G30"/>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0EDD-B5E7-45CD-AB74-627D04D0D9D4}">
  <dimension ref="A1:C36"/>
  <sheetViews>
    <sheetView view="pageBreakPreview" zoomScale="80" zoomScaleNormal="100" zoomScaleSheetLayoutView="80" workbookViewId="0"/>
  </sheetViews>
  <sheetFormatPr defaultRowHeight="13.5"/>
  <cols>
    <col min="1" max="1" width="8.75" style="1" customWidth="1"/>
    <col min="2" max="2" width="52.5" style="1" customWidth="1"/>
    <col min="3" max="3" width="20.625" style="1" customWidth="1"/>
    <col min="4" max="16384" width="9" style="1"/>
  </cols>
  <sheetData>
    <row r="1" spans="1:3" ht="18.75" customHeight="1">
      <c r="A1" s="2" t="s">
        <v>13</v>
      </c>
      <c r="B1" s="2"/>
      <c r="C1" s="2"/>
    </row>
    <row r="2" spans="1:3" ht="18.75" customHeight="1">
      <c r="A2" s="3" t="s">
        <v>17</v>
      </c>
      <c r="B2" s="4" t="s">
        <v>0</v>
      </c>
      <c r="C2" s="5" t="s">
        <v>1</v>
      </c>
    </row>
    <row r="3" spans="1:3" ht="18.75" customHeight="1">
      <c r="A3" s="6">
        <v>1</v>
      </c>
      <c r="B3" s="7" t="str">
        <f>VLOOKUP(A3,明細書!$B:$C,2,0)</f>
        <v>日本ベクトン</v>
      </c>
      <c r="C3" s="8" t="str">
        <f>IF(SUMIF(明細書!B:B,A3,明細書!J:J)=0,"辞退",IF(SUMIF(明細書!P:P,A3,明細書!O:O)&gt;0,"無効",SUMIF(明細書!B:B,A3,明細書!J:J)))</f>
        <v>辞退</v>
      </c>
    </row>
    <row r="4" spans="1:3" ht="18.75" customHeight="1">
      <c r="A4" s="6">
        <v>2</v>
      </c>
      <c r="B4" s="7" t="str">
        <f>VLOOKUP(A4,明細書!$B:$C,2,0)</f>
        <v>オーソ・ダイア</v>
      </c>
      <c r="C4" s="8" t="str">
        <f>IF(SUMIF(明細書!B:B,A4,明細書!J:J)=0,"辞退",IF(SUMIF(明細書!P:P,A4,明細書!O:O)&gt;0,"無効",SUMIF(明細書!B:B,A4,明細書!J:J)))</f>
        <v>辞退</v>
      </c>
    </row>
    <row r="5" spans="1:3" ht="18.75" customHeight="1">
      <c r="A5" s="6">
        <v>3</v>
      </c>
      <c r="B5" s="7" t="str">
        <f>VLOOKUP(A5,明細書!$B:$C,2,0)</f>
        <v>アークレイ</v>
      </c>
      <c r="C5" s="8" t="str">
        <f>IF(SUMIF(明細書!B:B,A5,明細書!J:J)=0,"辞退",IF(SUMIF(明細書!P:P,A5,明細書!O:O)&gt;0,"無効",SUMIF(明細書!B:B,A5,明細書!J:J)))</f>
        <v>辞退</v>
      </c>
    </row>
    <row r="6" spans="1:3" ht="18.75" customHeight="1">
      <c r="A6" s="6">
        <v>4</v>
      </c>
      <c r="B6" s="7" t="str">
        <f>VLOOKUP(A6,明細書!$B:$C,2,0)</f>
        <v>イムコア</v>
      </c>
      <c r="C6" s="8" t="str">
        <f>IF(SUMIF(明細書!B:B,A6,明細書!J:J)=0,"辞退",IF(SUMIF(明細書!P:P,A6,明細書!O:O)&gt;0,"無効",SUMIF(明細書!B:B,A6,明細書!J:J)))</f>
        <v>辞退</v>
      </c>
    </row>
    <row r="7" spans="1:3" ht="18.75" customHeight="1">
      <c r="A7" s="6">
        <v>5</v>
      </c>
      <c r="B7" s="7" t="str">
        <f>VLOOKUP(A7,明細書!$B:$C,2,0)</f>
        <v>極東製薬</v>
      </c>
      <c r="C7" s="8" t="str">
        <f>IF(SUMIF(明細書!B:B,A7,明細書!J:J)=0,"辞退",IF(SUMIF(明細書!P:P,A7,明細書!O:O)&gt;0,"無効",SUMIF(明細書!B:B,A7,明細書!J:J)))</f>
        <v>辞退</v>
      </c>
    </row>
    <row r="8" spans="1:3" ht="18.75" customHeight="1">
      <c r="A8" s="6">
        <v>6</v>
      </c>
      <c r="B8" s="7" t="str">
        <f>VLOOKUP(A8,明細書!$B:$C,2,0)</f>
        <v>積水メディカル</v>
      </c>
      <c r="C8" s="8" t="str">
        <f>IF(SUMIF(明細書!B:B,A8,明細書!J:J)=0,"辞退",IF(SUMIF(明細書!P:P,A8,明細書!O:O)&gt;0,"無効",SUMIF(明細書!B:B,A8,明細書!J:J)))</f>
        <v>辞退</v>
      </c>
    </row>
    <row r="9" spans="1:3" ht="18.75" customHeight="1">
      <c r="A9" s="6">
        <v>7</v>
      </c>
      <c r="B9" s="7" t="str">
        <f>VLOOKUP(A9,明細書!$B:$C,2,0)</f>
        <v>日水製薬</v>
      </c>
      <c r="C9" s="8" t="str">
        <f>IF(SUMIF(明細書!B:B,A9,明細書!J:J)=0,"辞退",IF(SUMIF(明細書!P:P,A9,明細書!O:O)&gt;0,"無効",SUMIF(明細書!B:B,A9,明細書!J:J)))</f>
        <v>辞退</v>
      </c>
    </row>
    <row r="10" spans="1:3" ht="18.75" customHeight="1">
      <c r="A10" s="6">
        <v>8</v>
      </c>
      <c r="B10" s="7" t="str">
        <f>VLOOKUP(A10,明細書!$B:$C,2,0)</f>
        <v>アボット ダイアグノスティックス</v>
      </c>
      <c r="C10" s="8" t="str">
        <f>IF(SUMIF(明細書!B:B,A10,明細書!J:J)=0,"辞退",IF(SUMIF(明細書!P:P,A10,明細書!O:O)&gt;0,"無効",SUMIF(明細書!B:B,A10,明細書!J:J)))</f>
        <v>辞退</v>
      </c>
    </row>
    <row r="11" spans="1:3" ht="18.75" customHeight="1">
      <c r="A11" s="6">
        <v>9</v>
      </c>
      <c r="B11" s="7" t="str">
        <f>VLOOKUP(A11,明細書!$B:$C,2,0)</f>
        <v>ビオメリュージャパン</v>
      </c>
      <c r="C11" s="8" t="str">
        <f>IF(SUMIF(明細書!B:B,A11,明細書!J:J)=0,"辞退",IF(SUMIF(明細書!P:P,A11,明細書!O:O)&gt;0,"無効",SUMIF(明細書!B:B,A11,明細書!J:J)))</f>
        <v>辞退</v>
      </c>
    </row>
    <row r="12" spans="1:3" ht="18.75" customHeight="1">
      <c r="A12" s="6">
        <v>10</v>
      </c>
      <c r="B12" s="7" t="str">
        <f>VLOOKUP(A12,明細書!$B:$C,2,0)</f>
        <v>バイオラッド</v>
      </c>
      <c r="C12" s="8" t="str">
        <f>IF(SUMIF(明細書!B:B,A12,明細書!J:J)=0,"辞退",IF(SUMIF(明細書!P:P,A12,明細書!O:O)&gt;0,"無効",SUMIF(明細書!B:B,A12,明細書!J:J)))</f>
        <v>辞退</v>
      </c>
    </row>
    <row r="13" spans="1:3" ht="18.75" customHeight="1">
      <c r="A13" s="6">
        <v>11</v>
      </c>
      <c r="B13" s="7" t="str">
        <f>VLOOKUP(A13,明細書!$B:$C,2,0)</f>
        <v>アイエルジャパン</v>
      </c>
      <c r="C13" s="8" t="str">
        <f>IF(SUMIF(明細書!B:B,A13,明細書!J:J)=0,"辞退",IF(SUMIF(明細書!P:P,A13,明細書!O:O)&gt;0,"無効",SUMIF(明細書!B:B,A13,明細書!J:J)))</f>
        <v>辞退</v>
      </c>
    </row>
    <row r="14" spans="1:3" ht="18.75" customHeight="1">
      <c r="A14" s="6">
        <v>12</v>
      </c>
      <c r="B14" s="7" t="str">
        <f>VLOOKUP(A14,明細書!$B:$C,2,0)</f>
        <v>ニチレイバイオ</v>
      </c>
      <c r="C14" s="8" t="str">
        <f>IF(SUMIF(明細書!B:B,A14,明細書!J:J)=0,"辞退",IF(SUMIF(明細書!P:P,A14,明細書!O:O)&gt;0,"無効",SUMIF(明細書!B:B,A14,明細書!J:J)))</f>
        <v>辞退</v>
      </c>
    </row>
    <row r="15" spans="1:3" ht="18.75" customHeight="1">
      <c r="A15" s="6">
        <v>13</v>
      </c>
      <c r="B15" s="7" t="str">
        <f>VLOOKUP(A15,明細書!$B:$C,2,0)</f>
        <v>ロシュ</v>
      </c>
      <c r="C15" s="8" t="str">
        <f>IF(SUMIF(明細書!B:B,A15,明細書!J:J)=0,"辞退",IF(SUMIF(明細書!P:P,A15,明細書!O:O)&gt;0,"無効",SUMIF(明細書!B:B,A15,明細書!J:J)))</f>
        <v>辞退</v>
      </c>
    </row>
    <row r="16" spans="1:3" ht="18.75" customHeight="1">
      <c r="A16" s="6">
        <v>14</v>
      </c>
      <c r="B16" s="7" t="str">
        <f>VLOOKUP(A16,明細書!$B:$C,2,0)</f>
        <v>積水メディカル</v>
      </c>
      <c r="C16" s="8" t="str">
        <f>IF(SUMIF(明細書!B:B,A16,明細書!J:J)=0,"辞退",IF(SUMIF(明細書!P:P,A16,明細書!O:O)&gt;0,"無効",SUMIF(明細書!B:B,A16,明細書!J:J)))</f>
        <v>辞退</v>
      </c>
    </row>
    <row r="17" spans="1:3" ht="18.75" customHeight="1">
      <c r="A17" s="6">
        <v>15</v>
      </c>
      <c r="B17" s="7" t="str">
        <f>VLOOKUP(A17,明細書!$B:$C,2,0)</f>
        <v>案林製薬</v>
      </c>
      <c r="C17" s="8" t="str">
        <f>IF(SUMIF(明細書!B:B,A17,明細書!J:J)=0,"辞退",IF(SUMIF(明細書!P:P,A17,明細書!O:O)&gt;0,"無効",SUMIF(明細書!B:B,A17,明細書!J:J)))</f>
        <v>辞退</v>
      </c>
    </row>
    <row r="18" spans="1:3" ht="18.75" customHeight="1">
      <c r="A18" s="6">
        <v>16</v>
      </c>
      <c r="B18" s="7" t="str">
        <f>VLOOKUP(A18,明細書!$B:$C,2,0)</f>
        <v>ユーアイ化成</v>
      </c>
      <c r="C18" s="8" t="str">
        <f>IF(SUMIF(明細書!B:B,A18,明細書!J:J)=0,"辞退",IF(SUMIF(明細書!P:P,A18,明細書!O:O)&gt;0,"無効",SUMIF(明細書!B:B,A18,明細書!J:J)))</f>
        <v>辞退</v>
      </c>
    </row>
    <row r="19" spans="1:3" ht="18.75" customHeight="1">
      <c r="A19" s="6">
        <v>17</v>
      </c>
      <c r="B19" s="7" t="str">
        <f>VLOOKUP(A19,明細書!$B:$C,2,0)</f>
        <v>富士フイルム</v>
      </c>
      <c r="C19" s="8" t="str">
        <f>IF(SUMIF(明細書!B:B,A19,明細書!J:J)=0,"辞退",IF(SUMIF(明細書!P:P,A19,明細書!O:O)&gt;0,"無効",SUMIF(明細書!B:B,A19,明細書!J:J)))</f>
        <v>辞退</v>
      </c>
    </row>
    <row r="20" spans="1:3" ht="18.75" customHeight="1">
      <c r="A20" s="6">
        <v>18</v>
      </c>
      <c r="B20" s="7" t="str">
        <f>VLOOKUP(A20,明細書!$B:$C,2,0)</f>
        <v>富士フイルム和光純薬</v>
      </c>
      <c r="C20" s="8" t="str">
        <f>IF(SUMIF(明細書!B:B,A20,明細書!J:J)=0,"辞退",IF(SUMIF(明細書!P:P,A20,明細書!O:O)&gt;0,"無効",SUMIF(明細書!B:B,A20,明細書!J:J)))</f>
        <v>辞退</v>
      </c>
    </row>
    <row r="21" spans="1:3" ht="18.75" customHeight="1">
      <c r="A21" s="6">
        <v>19</v>
      </c>
      <c r="B21" s="7" t="str">
        <f>VLOOKUP(A21,明細書!$B:$C,2,0)</f>
        <v>シスメックス</v>
      </c>
      <c r="C21" s="8" t="str">
        <f>IF(SUMIF(明細書!B:B,A21,明細書!J:J)=0,"辞退",IF(SUMIF(明細書!P:P,A21,明細書!O:O)&gt;0,"無効",SUMIF(明細書!B:B,A21,明細書!J:J)))</f>
        <v>辞退</v>
      </c>
    </row>
    <row r="22" spans="1:3" ht="18.75" customHeight="1">
      <c r="A22" s="6">
        <v>20</v>
      </c>
      <c r="B22" s="7" t="str">
        <f>VLOOKUP(A22,明細書!$B:$C,2,0)</f>
        <v>積水メディカル</v>
      </c>
      <c r="C22" s="8" t="str">
        <f>IF(SUMIF(明細書!B:B,A22,明細書!J:J)=0,"辞退",IF(SUMIF(明細書!P:P,A22,明細書!O:O)&gt;0,"無効",SUMIF(明細書!B:B,A22,明細書!J:J)))</f>
        <v>辞退</v>
      </c>
    </row>
    <row r="23" spans="1:3" ht="18.75" customHeight="1">
      <c r="A23" s="6">
        <v>21</v>
      </c>
      <c r="B23" s="7" t="str">
        <f>VLOOKUP(A23,明細書!$B:$C,2,0)</f>
        <v>アボット ジャパン</v>
      </c>
      <c r="C23" s="8" t="str">
        <f>IF(SUMIF(明細書!B:B,A23,明細書!J:J)=0,"辞退",IF(SUMIF(明細書!P:P,A23,明細書!O:O)&gt;0,"無効",SUMIF(明細書!B:B,A23,明細書!J:J)))</f>
        <v>辞退</v>
      </c>
    </row>
    <row r="24" spans="1:3" ht="18.75" customHeight="1">
      <c r="A24" s="6">
        <v>22</v>
      </c>
      <c r="B24" s="7" t="str">
        <f>VLOOKUP(A24,明細書!$B:$C,2,0)</f>
        <v>富士フイルム和光純薬</v>
      </c>
      <c r="C24" s="8" t="str">
        <f>IF(SUMIF(明細書!B:B,A24,明細書!J:J)=0,"辞退",IF(SUMIF(明細書!P:P,A24,明細書!O:O)&gt;0,"無効",SUMIF(明細書!B:B,A24,明細書!J:J)))</f>
        <v>辞退</v>
      </c>
    </row>
    <row r="25" spans="1:3" ht="18.75" customHeight="1">
      <c r="A25" s="6">
        <v>23</v>
      </c>
      <c r="B25" s="7" t="str">
        <f>VLOOKUP(A25,明細書!$B:$C,2,0)</f>
        <v>アジレントテクノロジー</v>
      </c>
      <c r="C25" s="8" t="str">
        <f>IF(SUMIF(明細書!B:B,A25,明細書!J:J)=0,"辞退",IF(SUMIF(明細書!P:P,A25,明細書!O:O)&gt;0,"無効",SUMIF(明細書!B:B,A25,明細書!J:J)))</f>
        <v>辞退</v>
      </c>
    </row>
    <row r="26" spans="1:3" ht="18.75" customHeight="1">
      <c r="A26" s="6">
        <v>24</v>
      </c>
      <c r="B26" s="7" t="str">
        <f>VLOOKUP(A26,明細書!$B:$C,2,0)</f>
        <v>日水製薬（島津製）</v>
      </c>
      <c r="C26" s="8" t="str">
        <f>IF(SUMIF(明細書!B:B,A26,明細書!J:J)=0,"辞退",IF(SUMIF(明細書!P:P,A26,明細書!O:O)&gt;0,"無効",SUMIF(明細書!B:B,A26,明細書!J:J)))</f>
        <v>辞退</v>
      </c>
    </row>
    <row r="27" spans="1:3" ht="18.75" customHeight="1">
      <c r="A27" s="6">
        <v>25</v>
      </c>
      <c r="B27" s="7" t="str">
        <f>VLOOKUP(A27,明細書!$B:$C,2,0)</f>
        <v>武藤化学</v>
      </c>
      <c r="C27" s="8" t="str">
        <f>IF(SUMIF(明細書!B:B,A27,明細書!J:J)=0,"辞退",IF(SUMIF(明細書!P:P,A27,明細書!O:O)&gt;0,"無効",SUMIF(明細書!B:B,A27,明細書!J:J)))</f>
        <v>辞退</v>
      </c>
    </row>
    <row r="28" spans="1:3" ht="18.75" customHeight="1">
      <c r="A28" s="6">
        <v>26</v>
      </c>
      <c r="B28" s="7" t="str">
        <f>VLOOKUP(A28,明細書!$B:$C,2,0)</f>
        <v>武藤化学</v>
      </c>
      <c r="C28" s="8" t="str">
        <f>IF(SUMIF(明細書!B:B,A28,明細書!J:J)=0,"辞退",IF(SUMIF(明細書!P:P,A28,明細書!O:O)&gt;0,"無効",SUMIF(明細書!B:B,A28,明細書!J:J)))</f>
        <v>辞退</v>
      </c>
    </row>
    <row r="29" spans="1:3" ht="18.75" customHeight="1">
      <c r="A29" s="6">
        <v>27</v>
      </c>
      <c r="B29" s="7" t="str">
        <f>VLOOKUP(A29,明細書!$B:$C,2,0)</f>
        <v>スギヤマゲン</v>
      </c>
      <c r="C29" s="8" t="str">
        <f>IF(SUMIF(明細書!B:B,A29,明細書!J:J)=0,"辞退",IF(SUMIF(明細書!P:P,A29,明細書!O:O)&gt;0,"無効",SUMIF(明細書!B:B,A29,明細書!J:J)))</f>
        <v>辞退</v>
      </c>
    </row>
    <row r="30" spans="1:3" ht="18.75" customHeight="1">
      <c r="A30" s="6">
        <v>28</v>
      </c>
      <c r="B30" s="7" t="str">
        <f>VLOOKUP(A30,明細書!$B:$C,2,0)</f>
        <v>アジア器材</v>
      </c>
      <c r="C30" s="8" t="str">
        <f>IF(SUMIF(明細書!B:B,A30,明細書!J:J)=0,"辞退",IF(SUMIF(明細書!P:P,A30,明細書!O:O)&gt;0,"無効",SUMIF(明細書!B:B,A30,明細書!J:J)))</f>
        <v>辞退</v>
      </c>
    </row>
    <row r="31" spans="1:3" ht="18.75" customHeight="1">
      <c r="A31" s="6">
        <v>29</v>
      </c>
      <c r="B31" s="7" t="str">
        <f>VLOOKUP(A31,明細書!$B:$C,2,0)</f>
        <v>アジア器材</v>
      </c>
      <c r="C31" s="8" t="str">
        <f>IF(SUMIF(明細書!B:B,A31,明細書!J:J)=0,"辞退",IF(SUMIF(明細書!P:P,A31,明細書!O:O)&gt;0,"無効",SUMIF(明細書!B:B,A31,明細書!J:J)))</f>
        <v>辞退</v>
      </c>
    </row>
    <row r="32" spans="1:3" ht="18.75" customHeight="1">
      <c r="A32" s="6">
        <v>30</v>
      </c>
      <c r="B32" s="7" t="str">
        <f>VLOOKUP(A32,明細書!$B:$C,2,0)</f>
        <v>あしかメディ</v>
      </c>
      <c r="C32" s="8" t="str">
        <f>IF(SUMIF(明細書!B:B,A32,明細書!J:J)=0,"辞退",IF(SUMIF(明細書!P:P,A32,明細書!O:O)&gt;0,"無効",SUMIF(明細書!B:B,A32,明細書!J:J)))</f>
        <v>辞退</v>
      </c>
    </row>
    <row r="33" spans="1:3" ht="18.75" customHeight="1">
      <c r="A33" s="6">
        <v>31</v>
      </c>
      <c r="B33" s="7" t="str">
        <f>VLOOKUP(A33,明細書!$B:$C,2,0)</f>
        <v>家田化学薬品</v>
      </c>
      <c r="C33" s="8" t="str">
        <f>IF(SUMIF(明細書!B:B,A33,明細書!J:J)=0,"辞退",IF(SUMIF(明細書!P:P,A33,明細書!O:O)&gt;0,"無効",SUMIF(明細書!B:B,A33,明細書!J:J)))</f>
        <v>辞退</v>
      </c>
    </row>
    <row r="34" spans="1:3" ht="18.75" customHeight="1">
      <c r="A34" s="6">
        <v>32</v>
      </c>
      <c r="B34" s="7" t="str">
        <f>VLOOKUP(A34,明細書!$B:$C,2,0)</f>
        <v>シーメンス</v>
      </c>
      <c r="C34" s="8" t="str">
        <f>IF(SUMIF(明細書!B:B,A34,明細書!J:J)=0,"辞退",IF(SUMIF(明細書!P:P,A34,明細書!O:O)&gt;0,"無効",SUMIF(明細書!B:B,A34,明細書!J:J)))</f>
        <v>辞退</v>
      </c>
    </row>
    <row r="35" spans="1:3" ht="18.75" customHeight="1">
      <c r="A35" s="6">
        <v>33</v>
      </c>
      <c r="B35" s="7" t="str">
        <f>VLOOKUP(A35,明細書!$B:$C,2,0)</f>
        <v>富士フイルム和光純薬</v>
      </c>
      <c r="C35" s="8" t="str">
        <f>IF(SUMIF(明細書!B:B,A35,明細書!J:J)=0,"辞退",IF(SUMIF(明細書!P:P,A35,明細書!O:O)&gt;0,"無効",SUMIF(明細書!B:B,A35,明細書!J:J)))</f>
        <v>辞退</v>
      </c>
    </row>
    <row r="36" spans="1:3" ht="18.75" customHeight="1">
      <c r="C36" s="11"/>
    </row>
  </sheetData>
  <sheetProtection algorithmName="SHA-512" hashValue="9mw/UaE6IRpfw++RLZFZB2UeSYPcZqhJk3Zi2FKRELkljz1s44P6UNAngJZrHey84ERr75C9LHxfd8Q4oW32lw==" saltValue="3eXW9BGjhB0YVw3H0aATcQ==" spinCount="100000" sheet="1" objects="1" scenarios="1"/>
  <phoneticPr fontId="2"/>
  <conditionalFormatting sqref="C3:C35">
    <cfRule type="cellIs" dxfId="0" priority="1" operator="equal">
      <formula>"無効"</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E866F-6E62-4562-9E03-F60F69CFA5A8}">
  <dimension ref="A1:Q183"/>
  <sheetViews>
    <sheetView view="pageBreakPreview" zoomScale="90" zoomScaleNormal="100" zoomScaleSheetLayoutView="90" workbookViewId="0">
      <pane ySplit="3" topLeftCell="A4" activePane="bottomLeft" state="frozen"/>
      <selection pane="bottomLeft"/>
    </sheetView>
  </sheetViews>
  <sheetFormatPr defaultRowHeight="12"/>
  <cols>
    <col min="1" max="2" width="6.5" style="42" customWidth="1"/>
    <col min="3" max="3" width="30.625" style="42" customWidth="1"/>
    <col min="4" max="4" width="50.125" style="42" customWidth="1"/>
    <col min="5" max="5" width="27.5" style="42" customWidth="1"/>
    <col min="6" max="6" width="6.5" style="42" customWidth="1"/>
    <col min="7" max="7" width="6.5" style="43" customWidth="1"/>
    <col min="8" max="8" width="7.5" style="9" customWidth="1"/>
    <col min="9" max="9" width="12.625" style="44" customWidth="1"/>
    <col min="10" max="10" width="15.5" style="44" customWidth="1"/>
    <col min="11" max="13" width="10" style="45" hidden="1" customWidth="1"/>
    <col min="14" max="14" width="30.625" style="42" hidden="1" customWidth="1"/>
    <col min="15" max="15" width="3.625" style="40" hidden="1" customWidth="1"/>
    <col min="16" max="16" width="3.625" style="41" hidden="1" customWidth="1"/>
    <col min="17" max="17" width="9" style="41" hidden="1" customWidth="1"/>
    <col min="18" max="22" width="9" style="41" customWidth="1"/>
    <col min="23" max="16384" width="9" style="41"/>
  </cols>
  <sheetData>
    <row r="1" spans="1:17" ht="14.25" customHeight="1">
      <c r="A1" s="17" t="s">
        <v>18</v>
      </c>
      <c r="B1" s="26"/>
      <c r="C1" s="26"/>
    </row>
    <row r="2" spans="1:17" ht="14.25" customHeight="1"/>
    <row r="3" spans="1:17" s="43" customFormat="1" ht="42.75" customHeight="1">
      <c r="A3" s="53" t="s">
        <v>2</v>
      </c>
      <c r="B3" s="53" t="s">
        <v>14</v>
      </c>
      <c r="C3" s="53" t="s">
        <v>20</v>
      </c>
      <c r="D3" s="53" t="s">
        <v>4</v>
      </c>
      <c r="E3" s="53" t="s">
        <v>19</v>
      </c>
      <c r="F3" s="53" t="s">
        <v>21</v>
      </c>
      <c r="G3" s="53" t="s">
        <v>22</v>
      </c>
      <c r="H3" s="12" t="s">
        <v>27</v>
      </c>
      <c r="I3" s="62" t="s">
        <v>5</v>
      </c>
      <c r="J3" s="63" t="s">
        <v>6</v>
      </c>
      <c r="K3" s="64" t="s">
        <v>7</v>
      </c>
      <c r="L3" s="64" t="s">
        <v>8</v>
      </c>
      <c r="M3" s="64" t="s">
        <v>9</v>
      </c>
      <c r="N3" s="64" t="s">
        <v>10</v>
      </c>
      <c r="O3" s="65" t="s">
        <v>11</v>
      </c>
      <c r="P3" s="43" t="s">
        <v>3</v>
      </c>
    </row>
    <row r="4" spans="1:17" ht="14.25" customHeight="1">
      <c r="A4" s="49">
        <v>1</v>
      </c>
      <c r="B4" s="49">
        <v>1</v>
      </c>
      <c r="C4" s="49" t="s">
        <v>15</v>
      </c>
      <c r="D4" s="49" t="s">
        <v>23</v>
      </c>
      <c r="E4" s="50" t="s">
        <v>277</v>
      </c>
      <c r="F4" s="49">
        <v>6</v>
      </c>
      <c r="G4" s="51" t="s">
        <v>24</v>
      </c>
      <c r="H4" s="13">
        <v>60</v>
      </c>
      <c r="I4" s="14"/>
      <c r="J4" s="46">
        <f>H4*I4</f>
        <v>0</v>
      </c>
      <c r="K4" s="47" t="str">
        <f>IF(I4="","×","○")</f>
        <v>×</v>
      </c>
      <c r="L4" s="47" t="str">
        <f>IF(I4&gt;=1,"○","×")</f>
        <v>×</v>
      </c>
      <c r="M4" s="47" t="str">
        <f>IF(ISNUMBER(I4),IF(INT(I4)=I4,"○","×"),"×")</f>
        <v>×</v>
      </c>
      <c r="N4" s="48" t="str">
        <f>IF(K4="○",IF(OR(L4="×",M4="×"),"←見積単価（税別）欄には、1以上の整数を入力してください",""),"")</f>
        <v/>
      </c>
      <c r="O4" s="40">
        <f t="shared" ref="O4:O64" si="0">IF(N4="",0,1)</f>
        <v>0</v>
      </c>
      <c r="P4" s="41">
        <f>B4</f>
        <v>1</v>
      </c>
      <c r="Q4" s="41" t="s">
        <v>12</v>
      </c>
    </row>
    <row r="5" spans="1:17" ht="14.25" customHeight="1">
      <c r="A5" s="49">
        <v>2</v>
      </c>
      <c r="B5" s="49">
        <v>1</v>
      </c>
      <c r="C5" s="49" t="s">
        <v>15</v>
      </c>
      <c r="D5" s="49" t="s">
        <v>25</v>
      </c>
      <c r="E5" s="50" t="s">
        <v>26</v>
      </c>
      <c r="F5" s="49">
        <v>100</v>
      </c>
      <c r="G5" s="51" t="s">
        <v>24</v>
      </c>
      <c r="H5" s="13">
        <v>70</v>
      </c>
      <c r="I5" s="14"/>
      <c r="J5" s="46">
        <f>H5*I5</f>
        <v>0</v>
      </c>
      <c r="K5" s="47" t="str">
        <f>IF(I5="","×","○")</f>
        <v>×</v>
      </c>
      <c r="L5" s="47" t="str">
        <f>IF(I5&gt;=1,"○","×")</f>
        <v>×</v>
      </c>
      <c r="M5" s="47" t="str">
        <f>IF(ISNUMBER(I5),IF(INT(I5)=I5,"○","×"),"×")</f>
        <v>×</v>
      </c>
      <c r="N5" s="48" t="str">
        <f>IF(K5="○",IF(OR(L5="×",M5="×"),"←見積単価（税別）欄には、1以上の整数を入力してください",""),"")</f>
        <v/>
      </c>
      <c r="O5" s="40">
        <f t="shared" si="0"/>
        <v>0</v>
      </c>
      <c r="P5" s="41">
        <f>B5</f>
        <v>1</v>
      </c>
      <c r="Q5" s="41" t="s">
        <v>12</v>
      </c>
    </row>
    <row r="6" spans="1:17" ht="14.25" customHeight="1">
      <c r="A6" s="49">
        <v>3</v>
      </c>
      <c r="B6" s="49">
        <v>1</v>
      </c>
      <c r="C6" s="49" t="s">
        <v>15</v>
      </c>
      <c r="D6" s="49" t="s">
        <v>28</v>
      </c>
      <c r="E6" s="50"/>
      <c r="F6" s="49">
        <v>1</v>
      </c>
      <c r="G6" s="51" t="s">
        <v>24</v>
      </c>
      <c r="H6" s="13">
        <v>10</v>
      </c>
      <c r="I6" s="14"/>
      <c r="J6" s="46">
        <f>H6*I6</f>
        <v>0</v>
      </c>
      <c r="K6" s="47" t="str">
        <f>IF(I6="","×","○")</f>
        <v>×</v>
      </c>
      <c r="L6" s="47" t="str">
        <f>IF(I6&gt;=1,"○","×")</f>
        <v>×</v>
      </c>
      <c r="M6" s="47" t="str">
        <f>IF(ISNUMBER(I6),IF(INT(I6)=I6,"○","×"),"×")</f>
        <v>×</v>
      </c>
      <c r="N6" s="48" t="str">
        <f>IF(K6="○",IF(OR(L6="×",M6="×"),"←見積単価（税別）欄には、1以上の整数を入力してください",""),"")</f>
        <v/>
      </c>
      <c r="O6" s="40">
        <f t="shared" si="0"/>
        <v>0</v>
      </c>
      <c r="P6" s="41">
        <f>B6</f>
        <v>1</v>
      </c>
      <c r="Q6" s="41" t="s">
        <v>12</v>
      </c>
    </row>
    <row r="7" spans="1:17" ht="14.25" customHeight="1">
      <c r="A7" s="49">
        <v>4</v>
      </c>
      <c r="B7" s="49">
        <v>1</v>
      </c>
      <c r="C7" s="49" t="s">
        <v>15</v>
      </c>
      <c r="D7" s="49" t="s">
        <v>29</v>
      </c>
      <c r="E7" s="50" t="s">
        <v>30</v>
      </c>
      <c r="F7" s="49">
        <v>1</v>
      </c>
      <c r="G7" s="51" t="s">
        <v>24</v>
      </c>
      <c r="H7" s="13">
        <v>5</v>
      </c>
      <c r="I7" s="14"/>
      <c r="J7" s="46">
        <f>H7*I7</f>
        <v>0</v>
      </c>
      <c r="K7" s="47" t="str">
        <f>IF(I7="","×","○")</f>
        <v>×</v>
      </c>
      <c r="L7" s="47" t="str">
        <f>IF(I7&gt;=1,"○","×")</f>
        <v>×</v>
      </c>
      <c r="M7" s="47" t="str">
        <f>IF(ISNUMBER(I7),IF(INT(I7)=I7,"○","×"),"×")</f>
        <v>×</v>
      </c>
      <c r="N7" s="48" t="str">
        <f>IF(K7="○",IF(OR(L7="×",M7="×"),"←見積単価（税別）欄には、1以上の整数を入力してください",""),"")</f>
        <v/>
      </c>
      <c r="O7" s="40">
        <f t="shared" si="0"/>
        <v>0</v>
      </c>
      <c r="P7" s="41">
        <f>B7</f>
        <v>1</v>
      </c>
      <c r="Q7" s="41" t="s">
        <v>12</v>
      </c>
    </row>
    <row r="8" spans="1:17" ht="14.25" customHeight="1">
      <c r="A8" s="52"/>
      <c r="B8" s="52"/>
      <c r="C8" s="53"/>
      <c r="D8" s="52"/>
      <c r="E8" s="54"/>
      <c r="F8" s="52"/>
      <c r="G8" s="53"/>
      <c r="H8" s="15"/>
      <c r="I8" s="55" t="str">
        <f>CONCATENATE("札番",B7," 計")</f>
        <v>札番1 計</v>
      </c>
      <c r="J8" s="56">
        <f>SUMIF(B:B,B7,J:J)</f>
        <v>0</v>
      </c>
      <c r="K8" s="38">
        <f>COUNTIFS($B:$B,B7,K:K,"○")</f>
        <v>0</v>
      </c>
      <c r="L8" s="38"/>
      <c r="M8" s="38"/>
      <c r="N8" s="39" t="str">
        <f>IF(K8=0,"",IF(COUNTIF(B:B,P8)=K8,"","この項番で見積単価（税別）が入力されていない品目があります"))</f>
        <v/>
      </c>
      <c r="O8" s="40">
        <f t="shared" si="0"/>
        <v>0</v>
      </c>
      <c r="P8" s="41">
        <f>B7</f>
        <v>1</v>
      </c>
      <c r="Q8" s="41" t="s">
        <v>16</v>
      </c>
    </row>
    <row r="9" spans="1:17" ht="14.25" customHeight="1">
      <c r="A9" s="49">
        <v>5</v>
      </c>
      <c r="B9" s="49">
        <v>2</v>
      </c>
      <c r="C9" s="49" t="s">
        <v>31</v>
      </c>
      <c r="D9" s="49" t="s">
        <v>261</v>
      </c>
      <c r="E9" s="50" t="s">
        <v>56</v>
      </c>
      <c r="F9" s="49">
        <v>1</v>
      </c>
      <c r="G9" s="51" t="s">
        <v>256</v>
      </c>
      <c r="H9" s="13">
        <v>5</v>
      </c>
      <c r="I9" s="14"/>
      <c r="J9" s="46">
        <f t="shared" ref="J9:J33" si="1">H9*I9</f>
        <v>0</v>
      </c>
      <c r="K9" s="47" t="str">
        <f t="shared" ref="K9:K33" si="2">IF(I9="","×","○")</f>
        <v>×</v>
      </c>
      <c r="L9" s="47" t="str">
        <f t="shared" ref="L9:L33" si="3">IF(I9&gt;=1,"○","×")</f>
        <v>×</v>
      </c>
      <c r="M9" s="47" t="str">
        <f t="shared" ref="M9:M33" si="4">IF(ISNUMBER(I9),IF(INT(I9)=I9,"○","×"),"×")</f>
        <v>×</v>
      </c>
      <c r="N9" s="48" t="str">
        <f t="shared" ref="N9:N33" si="5">IF(K9="○",IF(OR(L9="×",M9="×"),"←見積単価（税別）欄には、1以上の整数を入力してください",""),"")</f>
        <v/>
      </c>
      <c r="O9" s="40">
        <f t="shared" si="0"/>
        <v>0</v>
      </c>
      <c r="P9" s="41">
        <f t="shared" ref="P9:P33" si="6">B9</f>
        <v>2</v>
      </c>
    </row>
    <row r="10" spans="1:17" ht="14.25" customHeight="1">
      <c r="A10" s="49">
        <v>6</v>
      </c>
      <c r="B10" s="49">
        <v>2</v>
      </c>
      <c r="C10" s="49" t="s">
        <v>31</v>
      </c>
      <c r="D10" s="49" t="s">
        <v>32</v>
      </c>
      <c r="E10" s="50" t="s">
        <v>57</v>
      </c>
      <c r="F10" s="49">
        <v>1</v>
      </c>
      <c r="G10" s="51" t="s">
        <v>24</v>
      </c>
      <c r="H10" s="13">
        <v>300</v>
      </c>
      <c r="I10" s="14"/>
      <c r="J10" s="46">
        <f t="shared" si="1"/>
        <v>0</v>
      </c>
      <c r="K10" s="47" t="str">
        <f t="shared" si="2"/>
        <v>×</v>
      </c>
      <c r="L10" s="47" t="str">
        <f t="shared" si="3"/>
        <v>×</v>
      </c>
      <c r="M10" s="47" t="str">
        <f t="shared" si="4"/>
        <v>×</v>
      </c>
      <c r="N10" s="48" t="str">
        <f t="shared" si="5"/>
        <v/>
      </c>
      <c r="O10" s="40">
        <f t="shared" si="0"/>
        <v>0</v>
      </c>
      <c r="P10" s="41">
        <f t="shared" si="6"/>
        <v>2</v>
      </c>
    </row>
    <row r="11" spans="1:17" ht="14.25" customHeight="1">
      <c r="A11" s="49">
        <v>7</v>
      </c>
      <c r="B11" s="49">
        <v>2</v>
      </c>
      <c r="C11" s="49" t="s">
        <v>31</v>
      </c>
      <c r="D11" s="49" t="s">
        <v>262</v>
      </c>
      <c r="E11" s="50" t="s">
        <v>58</v>
      </c>
      <c r="F11" s="49">
        <v>1</v>
      </c>
      <c r="G11" s="51" t="s">
        <v>24</v>
      </c>
      <c r="H11" s="13">
        <v>200</v>
      </c>
      <c r="I11" s="14"/>
      <c r="J11" s="46">
        <f t="shared" si="1"/>
        <v>0</v>
      </c>
      <c r="K11" s="47" t="str">
        <f t="shared" si="2"/>
        <v>×</v>
      </c>
      <c r="L11" s="47" t="str">
        <f t="shared" si="3"/>
        <v>×</v>
      </c>
      <c r="M11" s="47" t="str">
        <f t="shared" si="4"/>
        <v>×</v>
      </c>
      <c r="N11" s="48" t="str">
        <f t="shared" si="5"/>
        <v/>
      </c>
      <c r="O11" s="40">
        <f t="shared" si="0"/>
        <v>0</v>
      </c>
      <c r="P11" s="41">
        <f t="shared" si="6"/>
        <v>2</v>
      </c>
    </row>
    <row r="12" spans="1:17" ht="14.25" customHeight="1">
      <c r="A12" s="49">
        <v>8</v>
      </c>
      <c r="B12" s="49">
        <v>2</v>
      </c>
      <c r="C12" s="49" t="s">
        <v>31</v>
      </c>
      <c r="D12" s="49" t="s">
        <v>33</v>
      </c>
      <c r="E12" s="50" t="s">
        <v>59</v>
      </c>
      <c r="F12" s="49">
        <v>1</v>
      </c>
      <c r="G12" s="51" t="s">
        <v>24</v>
      </c>
      <c r="H12" s="13">
        <v>100</v>
      </c>
      <c r="I12" s="14"/>
      <c r="J12" s="46">
        <f t="shared" si="1"/>
        <v>0</v>
      </c>
      <c r="K12" s="47" t="str">
        <f t="shared" si="2"/>
        <v>×</v>
      </c>
      <c r="L12" s="47" t="str">
        <f t="shared" si="3"/>
        <v>×</v>
      </c>
      <c r="M12" s="47" t="str">
        <f t="shared" si="4"/>
        <v>×</v>
      </c>
      <c r="N12" s="48" t="str">
        <f t="shared" si="5"/>
        <v/>
      </c>
      <c r="O12" s="40">
        <f t="shared" si="0"/>
        <v>0</v>
      </c>
      <c r="P12" s="41">
        <f t="shared" si="6"/>
        <v>2</v>
      </c>
    </row>
    <row r="13" spans="1:17" ht="14.25" customHeight="1">
      <c r="A13" s="49">
        <v>9</v>
      </c>
      <c r="B13" s="49">
        <v>2</v>
      </c>
      <c r="C13" s="49" t="s">
        <v>31</v>
      </c>
      <c r="D13" s="49" t="s">
        <v>34</v>
      </c>
      <c r="E13" s="50" t="s">
        <v>60</v>
      </c>
      <c r="F13" s="49">
        <v>1</v>
      </c>
      <c r="G13" s="51" t="s">
        <v>24</v>
      </c>
      <c r="H13" s="13">
        <v>1</v>
      </c>
      <c r="I13" s="14"/>
      <c r="J13" s="46">
        <f t="shared" si="1"/>
        <v>0</v>
      </c>
      <c r="K13" s="47" t="str">
        <f t="shared" si="2"/>
        <v>×</v>
      </c>
      <c r="L13" s="47" t="str">
        <f t="shared" si="3"/>
        <v>×</v>
      </c>
      <c r="M13" s="47" t="str">
        <f t="shared" si="4"/>
        <v>×</v>
      </c>
      <c r="N13" s="48" t="str">
        <f t="shared" si="5"/>
        <v/>
      </c>
      <c r="O13" s="40">
        <f t="shared" si="0"/>
        <v>0</v>
      </c>
      <c r="P13" s="41">
        <f t="shared" si="6"/>
        <v>2</v>
      </c>
    </row>
    <row r="14" spans="1:17" ht="14.25" customHeight="1">
      <c r="A14" s="49">
        <v>10</v>
      </c>
      <c r="B14" s="49">
        <v>2</v>
      </c>
      <c r="C14" s="49" t="s">
        <v>31</v>
      </c>
      <c r="D14" s="49" t="s">
        <v>35</v>
      </c>
      <c r="E14" s="50" t="s">
        <v>61</v>
      </c>
      <c r="F14" s="49">
        <v>1</v>
      </c>
      <c r="G14" s="51" t="s">
        <v>24</v>
      </c>
      <c r="H14" s="13">
        <v>1</v>
      </c>
      <c r="I14" s="14"/>
      <c r="J14" s="46">
        <f t="shared" si="1"/>
        <v>0</v>
      </c>
      <c r="K14" s="47" t="str">
        <f t="shared" si="2"/>
        <v>×</v>
      </c>
      <c r="L14" s="47" t="str">
        <f t="shared" si="3"/>
        <v>×</v>
      </c>
      <c r="M14" s="47" t="str">
        <f t="shared" si="4"/>
        <v>×</v>
      </c>
      <c r="N14" s="48" t="str">
        <f t="shared" si="5"/>
        <v/>
      </c>
      <c r="O14" s="40">
        <f t="shared" si="0"/>
        <v>0</v>
      </c>
      <c r="P14" s="41">
        <f t="shared" si="6"/>
        <v>2</v>
      </c>
    </row>
    <row r="15" spans="1:17" ht="14.25" customHeight="1">
      <c r="A15" s="49">
        <v>11</v>
      </c>
      <c r="B15" s="49">
        <v>2</v>
      </c>
      <c r="C15" s="49" t="s">
        <v>31</v>
      </c>
      <c r="D15" s="49" t="s">
        <v>263</v>
      </c>
      <c r="E15" s="50" t="s">
        <v>62</v>
      </c>
      <c r="F15" s="49">
        <v>1</v>
      </c>
      <c r="G15" s="51" t="s">
        <v>24</v>
      </c>
      <c r="H15" s="13">
        <v>1</v>
      </c>
      <c r="I15" s="14"/>
      <c r="J15" s="46">
        <f t="shared" si="1"/>
        <v>0</v>
      </c>
      <c r="K15" s="47" t="str">
        <f t="shared" si="2"/>
        <v>×</v>
      </c>
      <c r="L15" s="47" t="str">
        <f t="shared" si="3"/>
        <v>×</v>
      </c>
      <c r="M15" s="47" t="str">
        <f t="shared" si="4"/>
        <v>×</v>
      </c>
      <c r="N15" s="48" t="str">
        <f t="shared" si="5"/>
        <v/>
      </c>
      <c r="O15" s="40">
        <f t="shared" si="0"/>
        <v>0</v>
      </c>
      <c r="P15" s="41">
        <f t="shared" si="6"/>
        <v>2</v>
      </c>
    </row>
    <row r="16" spans="1:17" ht="14.25" customHeight="1">
      <c r="A16" s="49">
        <v>12</v>
      </c>
      <c r="B16" s="49">
        <v>2</v>
      </c>
      <c r="C16" s="49" t="s">
        <v>31</v>
      </c>
      <c r="D16" s="49" t="s">
        <v>264</v>
      </c>
      <c r="E16" s="50" t="s">
        <v>63</v>
      </c>
      <c r="F16" s="49">
        <v>1</v>
      </c>
      <c r="G16" s="51" t="s">
        <v>24</v>
      </c>
      <c r="H16" s="13">
        <v>1</v>
      </c>
      <c r="I16" s="14"/>
      <c r="J16" s="46">
        <f t="shared" si="1"/>
        <v>0</v>
      </c>
      <c r="K16" s="47" t="str">
        <f t="shared" si="2"/>
        <v>×</v>
      </c>
      <c r="L16" s="47" t="str">
        <f t="shared" si="3"/>
        <v>×</v>
      </c>
      <c r="M16" s="47" t="str">
        <f t="shared" si="4"/>
        <v>×</v>
      </c>
      <c r="N16" s="48" t="str">
        <f t="shared" si="5"/>
        <v/>
      </c>
      <c r="O16" s="40">
        <f t="shared" si="0"/>
        <v>0</v>
      </c>
      <c r="P16" s="41">
        <f t="shared" si="6"/>
        <v>2</v>
      </c>
    </row>
    <row r="17" spans="1:16" ht="14.25" customHeight="1">
      <c r="A17" s="49">
        <v>13</v>
      </c>
      <c r="B17" s="49">
        <v>2</v>
      </c>
      <c r="C17" s="49" t="s">
        <v>31</v>
      </c>
      <c r="D17" s="49" t="s">
        <v>36</v>
      </c>
      <c r="E17" s="50" t="s">
        <v>64</v>
      </c>
      <c r="F17" s="49">
        <v>1</v>
      </c>
      <c r="G17" s="51" t="s">
        <v>24</v>
      </c>
      <c r="H17" s="13">
        <v>1</v>
      </c>
      <c r="I17" s="14"/>
      <c r="J17" s="46">
        <f t="shared" si="1"/>
        <v>0</v>
      </c>
      <c r="K17" s="47" t="str">
        <f t="shared" si="2"/>
        <v>×</v>
      </c>
      <c r="L17" s="47" t="str">
        <f t="shared" si="3"/>
        <v>×</v>
      </c>
      <c r="M17" s="47" t="str">
        <f t="shared" si="4"/>
        <v>×</v>
      </c>
      <c r="N17" s="48" t="str">
        <f t="shared" si="5"/>
        <v/>
      </c>
      <c r="O17" s="40">
        <f t="shared" si="0"/>
        <v>0</v>
      </c>
      <c r="P17" s="41">
        <f t="shared" si="6"/>
        <v>2</v>
      </c>
    </row>
    <row r="18" spans="1:16" ht="14.25" customHeight="1">
      <c r="A18" s="49">
        <v>14</v>
      </c>
      <c r="B18" s="49">
        <v>2</v>
      </c>
      <c r="C18" s="49" t="s">
        <v>31</v>
      </c>
      <c r="D18" s="49" t="s">
        <v>37</v>
      </c>
      <c r="E18" s="50" t="s">
        <v>66</v>
      </c>
      <c r="F18" s="49">
        <v>1</v>
      </c>
      <c r="G18" s="51" t="s">
        <v>24</v>
      </c>
      <c r="H18" s="13">
        <v>3</v>
      </c>
      <c r="I18" s="14"/>
      <c r="J18" s="46">
        <f t="shared" si="1"/>
        <v>0</v>
      </c>
      <c r="K18" s="47" t="str">
        <f t="shared" si="2"/>
        <v>×</v>
      </c>
      <c r="L18" s="47" t="str">
        <f t="shared" si="3"/>
        <v>×</v>
      </c>
      <c r="M18" s="47" t="str">
        <f t="shared" si="4"/>
        <v>×</v>
      </c>
      <c r="N18" s="48" t="str">
        <f t="shared" si="5"/>
        <v/>
      </c>
      <c r="O18" s="40">
        <f t="shared" si="0"/>
        <v>0</v>
      </c>
      <c r="P18" s="41">
        <f t="shared" si="6"/>
        <v>2</v>
      </c>
    </row>
    <row r="19" spans="1:16" ht="14.25" customHeight="1">
      <c r="A19" s="49">
        <v>15</v>
      </c>
      <c r="B19" s="49">
        <v>2</v>
      </c>
      <c r="C19" s="49" t="s">
        <v>31</v>
      </c>
      <c r="D19" s="49" t="s">
        <v>38</v>
      </c>
      <c r="E19" s="50" t="s">
        <v>65</v>
      </c>
      <c r="F19" s="49">
        <v>1</v>
      </c>
      <c r="G19" s="51" t="s">
        <v>24</v>
      </c>
      <c r="H19" s="13">
        <v>1</v>
      </c>
      <c r="I19" s="14"/>
      <c r="J19" s="46">
        <f t="shared" si="1"/>
        <v>0</v>
      </c>
      <c r="K19" s="47" t="str">
        <f t="shared" si="2"/>
        <v>×</v>
      </c>
      <c r="L19" s="47" t="str">
        <f t="shared" si="3"/>
        <v>×</v>
      </c>
      <c r="M19" s="47" t="str">
        <f t="shared" si="4"/>
        <v>×</v>
      </c>
      <c r="N19" s="48" t="str">
        <f t="shared" si="5"/>
        <v/>
      </c>
      <c r="O19" s="40">
        <f t="shared" si="0"/>
        <v>0</v>
      </c>
      <c r="P19" s="41">
        <f t="shared" si="6"/>
        <v>2</v>
      </c>
    </row>
    <row r="20" spans="1:16" ht="14.25" customHeight="1">
      <c r="A20" s="49">
        <v>16</v>
      </c>
      <c r="B20" s="49">
        <v>2</v>
      </c>
      <c r="C20" s="49" t="s">
        <v>31</v>
      </c>
      <c r="D20" s="49" t="s">
        <v>39</v>
      </c>
      <c r="E20" s="50" t="s">
        <v>67</v>
      </c>
      <c r="F20" s="49">
        <v>1</v>
      </c>
      <c r="G20" s="51" t="s">
        <v>24</v>
      </c>
      <c r="H20" s="13">
        <v>1</v>
      </c>
      <c r="I20" s="14"/>
      <c r="J20" s="46">
        <f t="shared" ref="J20:J30" si="7">H20*I20</f>
        <v>0</v>
      </c>
      <c r="K20" s="47" t="str">
        <f t="shared" ref="K20:K30" si="8">IF(I20="","×","○")</f>
        <v>×</v>
      </c>
      <c r="L20" s="47" t="str">
        <f t="shared" ref="L20:L30" si="9">IF(I20&gt;=1,"○","×")</f>
        <v>×</v>
      </c>
      <c r="M20" s="47" t="str">
        <f t="shared" ref="M20:M30" si="10">IF(ISNUMBER(I20),IF(INT(I20)=I20,"○","×"),"×")</f>
        <v>×</v>
      </c>
      <c r="N20" s="48" t="str">
        <f t="shared" ref="N20:N30" si="11">IF(K20="○",IF(OR(L20="×",M20="×"),"←見積単価（税別）欄には、1以上の整数を入力してください",""),"")</f>
        <v/>
      </c>
      <c r="O20" s="40">
        <f t="shared" ref="O20:O30" si="12">IF(N20="",0,1)</f>
        <v>0</v>
      </c>
      <c r="P20" s="41">
        <f t="shared" si="6"/>
        <v>2</v>
      </c>
    </row>
    <row r="21" spans="1:16" ht="14.25" customHeight="1">
      <c r="A21" s="49">
        <v>17</v>
      </c>
      <c r="B21" s="49">
        <v>2</v>
      </c>
      <c r="C21" s="49" t="s">
        <v>31</v>
      </c>
      <c r="D21" s="49" t="s">
        <v>40</v>
      </c>
      <c r="E21" s="50" t="s">
        <v>68</v>
      </c>
      <c r="F21" s="49">
        <v>1</v>
      </c>
      <c r="G21" s="51" t="s">
        <v>24</v>
      </c>
      <c r="H21" s="13">
        <v>1</v>
      </c>
      <c r="I21" s="14"/>
      <c r="J21" s="46">
        <f t="shared" si="7"/>
        <v>0</v>
      </c>
      <c r="K21" s="47" t="str">
        <f t="shared" si="8"/>
        <v>×</v>
      </c>
      <c r="L21" s="47" t="str">
        <f t="shared" si="9"/>
        <v>×</v>
      </c>
      <c r="M21" s="47" t="str">
        <f t="shared" si="10"/>
        <v>×</v>
      </c>
      <c r="N21" s="48" t="str">
        <f t="shared" si="11"/>
        <v/>
      </c>
      <c r="O21" s="40">
        <f t="shared" si="12"/>
        <v>0</v>
      </c>
      <c r="P21" s="41">
        <f t="shared" si="6"/>
        <v>2</v>
      </c>
    </row>
    <row r="22" spans="1:16" ht="14.25" customHeight="1">
      <c r="A22" s="49">
        <v>18</v>
      </c>
      <c r="B22" s="49">
        <v>2</v>
      </c>
      <c r="C22" s="49" t="s">
        <v>31</v>
      </c>
      <c r="D22" s="49" t="s">
        <v>41</v>
      </c>
      <c r="E22" s="50" t="s">
        <v>69</v>
      </c>
      <c r="F22" s="49">
        <v>1</v>
      </c>
      <c r="G22" s="51" t="s">
        <v>24</v>
      </c>
      <c r="H22" s="13">
        <v>1</v>
      </c>
      <c r="I22" s="14"/>
      <c r="J22" s="46">
        <f t="shared" si="7"/>
        <v>0</v>
      </c>
      <c r="K22" s="47" t="str">
        <f t="shared" si="8"/>
        <v>×</v>
      </c>
      <c r="L22" s="47" t="str">
        <f t="shared" si="9"/>
        <v>×</v>
      </c>
      <c r="M22" s="47" t="str">
        <f t="shared" si="10"/>
        <v>×</v>
      </c>
      <c r="N22" s="48" t="str">
        <f t="shared" si="11"/>
        <v/>
      </c>
      <c r="O22" s="40">
        <f t="shared" si="12"/>
        <v>0</v>
      </c>
      <c r="P22" s="41">
        <f t="shared" si="6"/>
        <v>2</v>
      </c>
    </row>
    <row r="23" spans="1:16" ht="14.25" customHeight="1">
      <c r="A23" s="49">
        <v>19</v>
      </c>
      <c r="B23" s="49">
        <v>2</v>
      </c>
      <c r="C23" s="49" t="s">
        <v>31</v>
      </c>
      <c r="D23" s="49" t="s">
        <v>42</v>
      </c>
      <c r="E23" s="50" t="s">
        <v>70</v>
      </c>
      <c r="F23" s="49">
        <v>1</v>
      </c>
      <c r="G23" s="51" t="s">
        <v>24</v>
      </c>
      <c r="H23" s="13">
        <v>1</v>
      </c>
      <c r="I23" s="14"/>
      <c r="J23" s="46">
        <f t="shared" si="7"/>
        <v>0</v>
      </c>
      <c r="K23" s="47" t="str">
        <f t="shared" si="8"/>
        <v>×</v>
      </c>
      <c r="L23" s="47" t="str">
        <f t="shared" si="9"/>
        <v>×</v>
      </c>
      <c r="M23" s="47" t="str">
        <f t="shared" si="10"/>
        <v>×</v>
      </c>
      <c r="N23" s="48" t="str">
        <f t="shared" si="11"/>
        <v/>
      </c>
      <c r="O23" s="40">
        <f t="shared" si="12"/>
        <v>0</v>
      </c>
      <c r="P23" s="41">
        <f t="shared" si="6"/>
        <v>2</v>
      </c>
    </row>
    <row r="24" spans="1:16" ht="14.25" customHeight="1">
      <c r="A24" s="49">
        <v>20</v>
      </c>
      <c r="B24" s="49">
        <v>2</v>
      </c>
      <c r="C24" s="49" t="s">
        <v>31</v>
      </c>
      <c r="D24" s="49" t="s">
        <v>43</v>
      </c>
      <c r="E24" s="50" t="s">
        <v>71</v>
      </c>
      <c r="F24" s="49">
        <v>1</v>
      </c>
      <c r="G24" s="51" t="s">
        <v>24</v>
      </c>
      <c r="H24" s="13">
        <v>1</v>
      </c>
      <c r="I24" s="14"/>
      <c r="J24" s="46">
        <f t="shared" si="7"/>
        <v>0</v>
      </c>
      <c r="K24" s="47" t="str">
        <f t="shared" si="8"/>
        <v>×</v>
      </c>
      <c r="L24" s="47" t="str">
        <f t="shared" si="9"/>
        <v>×</v>
      </c>
      <c r="M24" s="47" t="str">
        <f t="shared" si="10"/>
        <v>×</v>
      </c>
      <c r="N24" s="48" t="str">
        <f t="shared" si="11"/>
        <v/>
      </c>
      <c r="O24" s="40">
        <f t="shared" si="12"/>
        <v>0</v>
      </c>
      <c r="P24" s="41">
        <f t="shared" si="6"/>
        <v>2</v>
      </c>
    </row>
    <row r="25" spans="1:16" ht="14.25" customHeight="1">
      <c r="A25" s="49">
        <v>21</v>
      </c>
      <c r="B25" s="49">
        <v>2</v>
      </c>
      <c r="C25" s="49" t="s">
        <v>31</v>
      </c>
      <c r="D25" s="49" t="s">
        <v>44</v>
      </c>
      <c r="E25" s="50" t="s">
        <v>72</v>
      </c>
      <c r="F25" s="49">
        <v>1</v>
      </c>
      <c r="G25" s="51" t="s">
        <v>24</v>
      </c>
      <c r="H25" s="13">
        <v>3</v>
      </c>
      <c r="I25" s="14"/>
      <c r="J25" s="46">
        <f t="shared" si="7"/>
        <v>0</v>
      </c>
      <c r="K25" s="47" t="str">
        <f t="shared" si="8"/>
        <v>×</v>
      </c>
      <c r="L25" s="47" t="str">
        <f t="shared" si="9"/>
        <v>×</v>
      </c>
      <c r="M25" s="47" t="str">
        <f t="shared" si="10"/>
        <v>×</v>
      </c>
      <c r="N25" s="48" t="str">
        <f t="shared" si="11"/>
        <v/>
      </c>
      <c r="O25" s="40">
        <f t="shared" si="12"/>
        <v>0</v>
      </c>
      <c r="P25" s="41">
        <f t="shared" si="6"/>
        <v>2</v>
      </c>
    </row>
    <row r="26" spans="1:16" ht="14.25" customHeight="1">
      <c r="A26" s="49">
        <v>22</v>
      </c>
      <c r="B26" s="49">
        <v>2</v>
      </c>
      <c r="C26" s="49" t="s">
        <v>31</v>
      </c>
      <c r="D26" s="49" t="s">
        <v>45</v>
      </c>
      <c r="E26" s="50" t="s">
        <v>278</v>
      </c>
      <c r="F26" s="49">
        <v>1</v>
      </c>
      <c r="G26" s="51" t="s">
        <v>24</v>
      </c>
      <c r="H26" s="13">
        <v>20</v>
      </c>
      <c r="I26" s="14"/>
      <c r="J26" s="46">
        <f t="shared" si="7"/>
        <v>0</v>
      </c>
      <c r="K26" s="47" t="str">
        <f t="shared" si="8"/>
        <v>×</v>
      </c>
      <c r="L26" s="47" t="str">
        <f t="shared" si="9"/>
        <v>×</v>
      </c>
      <c r="M26" s="47" t="str">
        <f t="shared" si="10"/>
        <v>×</v>
      </c>
      <c r="N26" s="48" t="str">
        <f t="shared" si="11"/>
        <v/>
      </c>
      <c r="O26" s="40">
        <f t="shared" si="12"/>
        <v>0</v>
      </c>
      <c r="P26" s="41">
        <f t="shared" si="6"/>
        <v>2</v>
      </c>
    </row>
    <row r="27" spans="1:16" ht="14.25" customHeight="1">
      <c r="A27" s="49">
        <v>23</v>
      </c>
      <c r="B27" s="49">
        <v>2</v>
      </c>
      <c r="C27" s="49" t="s">
        <v>31</v>
      </c>
      <c r="D27" s="49" t="s">
        <v>46</v>
      </c>
      <c r="E27" s="50" t="s">
        <v>73</v>
      </c>
      <c r="F27" s="49">
        <v>1</v>
      </c>
      <c r="G27" s="51" t="s">
        <v>24</v>
      </c>
      <c r="H27" s="13">
        <v>8</v>
      </c>
      <c r="I27" s="14"/>
      <c r="J27" s="46">
        <f t="shared" si="7"/>
        <v>0</v>
      </c>
      <c r="K27" s="47" t="str">
        <f t="shared" si="8"/>
        <v>×</v>
      </c>
      <c r="L27" s="47" t="str">
        <f t="shared" si="9"/>
        <v>×</v>
      </c>
      <c r="M27" s="47" t="str">
        <f t="shared" si="10"/>
        <v>×</v>
      </c>
      <c r="N27" s="48" t="str">
        <f t="shared" si="11"/>
        <v/>
      </c>
      <c r="O27" s="40">
        <f t="shared" si="12"/>
        <v>0</v>
      </c>
      <c r="P27" s="41">
        <f t="shared" si="6"/>
        <v>2</v>
      </c>
    </row>
    <row r="28" spans="1:16" ht="14.25" customHeight="1">
      <c r="A28" s="49">
        <v>24</v>
      </c>
      <c r="B28" s="49">
        <v>2</v>
      </c>
      <c r="C28" s="49" t="s">
        <v>31</v>
      </c>
      <c r="D28" s="49" t="s">
        <v>47</v>
      </c>
      <c r="E28" s="50" t="s">
        <v>74</v>
      </c>
      <c r="F28" s="49">
        <v>1</v>
      </c>
      <c r="G28" s="51" t="s">
        <v>24</v>
      </c>
      <c r="H28" s="13">
        <v>1</v>
      </c>
      <c r="I28" s="14"/>
      <c r="J28" s="46">
        <f t="shared" si="7"/>
        <v>0</v>
      </c>
      <c r="K28" s="47" t="str">
        <f t="shared" si="8"/>
        <v>×</v>
      </c>
      <c r="L28" s="47" t="str">
        <f t="shared" si="9"/>
        <v>×</v>
      </c>
      <c r="M28" s="47" t="str">
        <f t="shared" si="10"/>
        <v>×</v>
      </c>
      <c r="N28" s="48" t="str">
        <f t="shared" si="11"/>
        <v/>
      </c>
      <c r="O28" s="40">
        <f t="shared" si="12"/>
        <v>0</v>
      </c>
      <c r="P28" s="41">
        <f t="shared" si="6"/>
        <v>2</v>
      </c>
    </row>
    <row r="29" spans="1:16" ht="14.25" customHeight="1">
      <c r="A29" s="49">
        <v>25</v>
      </c>
      <c r="B29" s="49">
        <v>2</v>
      </c>
      <c r="C29" s="49" t="s">
        <v>31</v>
      </c>
      <c r="D29" s="49" t="s">
        <v>48</v>
      </c>
      <c r="E29" s="50" t="s">
        <v>75</v>
      </c>
      <c r="F29" s="49">
        <v>1</v>
      </c>
      <c r="G29" s="51" t="s">
        <v>24</v>
      </c>
      <c r="H29" s="13">
        <v>1</v>
      </c>
      <c r="I29" s="14"/>
      <c r="J29" s="46">
        <f t="shared" si="7"/>
        <v>0</v>
      </c>
      <c r="K29" s="47" t="str">
        <f t="shared" si="8"/>
        <v>×</v>
      </c>
      <c r="L29" s="47" t="str">
        <f t="shared" si="9"/>
        <v>×</v>
      </c>
      <c r="M29" s="47" t="str">
        <f t="shared" si="10"/>
        <v>×</v>
      </c>
      <c r="N29" s="48" t="str">
        <f t="shared" si="11"/>
        <v/>
      </c>
      <c r="O29" s="40">
        <f t="shared" si="12"/>
        <v>0</v>
      </c>
      <c r="P29" s="41">
        <f t="shared" si="6"/>
        <v>2</v>
      </c>
    </row>
    <row r="30" spans="1:16" ht="14.25" customHeight="1">
      <c r="A30" s="49">
        <v>26</v>
      </c>
      <c r="B30" s="49">
        <v>2</v>
      </c>
      <c r="C30" s="49" t="s">
        <v>31</v>
      </c>
      <c r="D30" s="49" t="s">
        <v>49</v>
      </c>
      <c r="E30" s="50" t="s">
        <v>76</v>
      </c>
      <c r="F30" s="49">
        <v>1</v>
      </c>
      <c r="G30" s="51" t="s">
        <v>256</v>
      </c>
      <c r="H30" s="13">
        <v>1</v>
      </c>
      <c r="I30" s="14"/>
      <c r="J30" s="46">
        <f t="shared" si="7"/>
        <v>0</v>
      </c>
      <c r="K30" s="47" t="str">
        <f t="shared" si="8"/>
        <v>×</v>
      </c>
      <c r="L30" s="47" t="str">
        <f t="shared" si="9"/>
        <v>×</v>
      </c>
      <c r="M30" s="47" t="str">
        <f t="shared" si="10"/>
        <v>×</v>
      </c>
      <c r="N30" s="48" t="str">
        <f t="shared" si="11"/>
        <v/>
      </c>
      <c r="O30" s="40">
        <f t="shared" si="12"/>
        <v>0</v>
      </c>
      <c r="P30" s="41">
        <f t="shared" si="6"/>
        <v>2</v>
      </c>
    </row>
    <row r="31" spans="1:16" ht="14.25" customHeight="1">
      <c r="A31" s="49">
        <v>27</v>
      </c>
      <c r="B31" s="49">
        <v>2</v>
      </c>
      <c r="C31" s="49" t="s">
        <v>31</v>
      </c>
      <c r="D31" s="49" t="s">
        <v>50</v>
      </c>
      <c r="E31" s="50" t="s">
        <v>77</v>
      </c>
      <c r="F31" s="49">
        <v>1</v>
      </c>
      <c r="G31" s="51" t="s">
        <v>256</v>
      </c>
      <c r="H31" s="13">
        <v>1</v>
      </c>
      <c r="I31" s="14"/>
      <c r="J31" s="46">
        <f t="shared" si="1"/>
        <v>0</v>
      </c>
      <c r="K31" s="47" t="str">
        <f t="shared" si="2"/>
        <v>×</v>
      </c>
      <c r="L31" s="47" t="str">
        <f t="shared" si="3"/>
        <v>×</v>
      </c>
      <c r="M31" s="47" t="str">
        <f t="shared" si="4"/>
        <v>×</v>
      </c>
      <c r="N31" s="48" t="str">
        <f t="shared" si="5"/>
        <v/>
      </c>
      <c r="O31" s="40">
        <f t="shared" si="0"/>
        <v>0</v>
      </c>
      <c r="P31" s="41">
        <f t="shared" si="6"/>
        <v>2</v>
      </c>
    </row>
    <row r="32" spans="1:16" ht="14.25" customHeight="1">
      <c r="A32" s="49">
        <v>28</v>
      </c>
      <c r="B32" s="49">
        <v>2</v>
      </c>
      <c r="C32" s="49" t="s">
        <v>31</v>
      </c>
      <c r="D32" s="49" t="s">
        <v>51</v>
      </c>
      <c r="E32" s="50" t="s">
        <v>78</v>
      </c>
      <c r="F32" s="49">
        <v>1</v>
      </c>
      <c r="G32" s="51" t="s">
        <v>256</v>
      </c>
      <c r="H32" s="13">
        <v>1</v>
      </c>
      <c r="I32" s="14"/>
      <c r="J32" s="46">
        <f t="shared" ref="J32" si="13">H32*I32</f>
        <v>0</v>
      </c>
      <c r="K32" s="47" t="str">
        <f t="shared" ref="K32" si="14">IF(I32="","×","○")</f>
        <v>×</v>
      </c>
      <c r="L32" s="47" t="str">
        <f t="shared" ref="L32" si="15">IF(I32&gt;=1,"○","×")</f>
        <v>×</v>
      </c>
      <c r="M32" s="47" t="str">
        <f t="shared" ref="M32" si="16">IF(ISNUMBER(I32),IF(INT(I32)=I32,"○","×"),"×")</f>
        <v>×</v>
      </c>
      <c r="N32" s="48" t="str">
        <f t="shared" ref="N32" si="17">IF(K32="○",IF(OR(L32="×",M32="×"),"←見積単価（税別）欄には、1以上の整数を入力してください",""),"")</f>
        <v/>
      </c>
      <c r="O32" s="40">
        <f t="shared" ref="O32" si="18">IF(N32="",0,1)</f>
        <v>0</v>
      </c>
      <c r="P32" s="41">
        <f t="shared" si="6"/>
        <v>2</v>
      </c>
    </row>
    <row r="33" spans="1:17" ht="14.25" customHeight="1">
      <c r="A33" s="49">
        <v>29</v>
      </c>
      <c r="B33" s="49">
        <v>2</v>
      </c>
      <c r="C33" s="49" t="s">
        <v>31</v>
      </c>
      <c r="D33" s="49" t="s">
        <v>52</v>
      </c>
      <c r="E33" s="50" t="s">
        <v>79</v>
      </c>
      <c r="F33" s="49">
        <v>1</v>
      </c>
      <c r="G33" s="51" t="s">
        <v>24</v>
      </c>
      <c r="H33" s="13">
        <v>8</v>
      </c>
      <c r="I33" s="14"/>
      <c r="J33" s="46">
        <f t="shared" si="1"/>
        <v>0</v>
      </c>
      <c r="K33" s="47" t="str">
        <f t="shared" si="2"/>
        <v>×</v>
      </c>
      <c r="L33" s="47" t="str">
        <f t="shared" si="3"/>
        <v>×</v>
      </c>
      <c r="M33" s="47" t="str">
        <f t="shared" si="4"/>
        <v>×</v>
      </c>
      <c r="N33" s="48" t="str">
        <f t="shared" si="5"/>
        <v/>
      </c>
      <c r="O33" s="40">
        <f t="shared" si="0"/>
        <v>0</v>
      </c>
      <c r="P33" s="41">
        <f t="shared" si="6"/>
        <v>2</v>
      </c>
    </row>
    <row r="34" spans="1:17" ht="14.25" customHeight="1">
      <c r="A34" s="52"/>
      <c r="B34" s="52"/>
      <c r="C34" s="53"/>
      <c r="D34" s="52"/>
      <c r="E34" s="54"/>
      <c r="F34" s="52"/>
      <c r="G34" s="53"/>
      <c r="H34" s="15"/>
      <c r="I34" s="55" t="str">
        <f>CONCATENATE("札番",B33," 計")</f>
        <v>札番2 計</v>
      </c>
      <c r="J34" s="56">
        <f>SUMIF(B:B,B33,J:J)</f>
        <v>0</v>
      </c>
      <c r="K34" s="38">
        <f>COUNTIFS($B:$B,$B33,K:K,"○")</f>
        <v>0</v>
      </c>
      <c r="L34" s="38"/>
      <c r="M34" s="38"/>
      <c r="N34" s="39" t="str">
        <f>IF(K34=0,"",IF(COUNTIF(B:B,P34)=K34,"","この項番で見積単価（税別）が入力されていない品目があります"))</f>
        <v/>
      </c>
      <c r="O34" s="40">
        <f t="shared" si="0"/>
        <v>0</v>
      </c>
      <c r="P34" s="41">
        <f>B33</f>
        <v>2</v>
      </c>
      <c r="Q34" s="41" t="s">
        <v>12</v>
      </c>
    </row>
    <row r="35" spans="1:17" ht="14.25" customHeight="1">
      <c r="A35" s="49">
        <v>30</v>
      </c>
      <c r="B35" s="49">
        <v>3</v>
      </c>
      <c r="C35" s="49" t="s">
        <v>53</v>
      </c>
      <c r="D35" s="49" t="s">
        <v>54</v>
      </c>
      <c r="E35" s="50" t="s">
        <v>55</v>
      </c>
      <c r="F35" s="49">
        <v>1</v>
      </c>
      <c r="G35" s="51" t="s">
        <v>24</v>
      </c>
      <c r="H35" s="13">
        <v>90</v>
      </c>
      <c r="I35" s="14"/>
      <c r="J35" s="46">
        <f>H35*I35</f>
        <v>0</v>
      </c>
      <c r="K35" s="47" t="str">
        <f>IF(I35="","×","○")</f>
        <v>×</v>
      </c>
      <c r="L35" s="47" t="str">
        <f>IF(I35&gt;=1,"○","×")</f>
        <v>×</v>
      </c>
      <c r="M35" s="47" t="str">
        <f>IF(ISNUMBER(I35),IF(INT(I35)=I35,"○","×"),"×")</f>
        <v>×</v>
      </c>
      <c r="N35" s="48" t="str">
        <f>IF(K35="○",IF(OR(L35="×",M35="×"),"←見積単価（税別）欄には、1以上の整数を入力してください",""),"")</f>
        <v/>
      </c>
      <c r="O35" s="40">
        <f t="shared" si="0"/>
        <v>0</v>
      </c>
      <c r="P35" s="41">
        <f>B35</f>
        <v>3</v>
      </c>
    </row>
    <row r="36" spans="1:17" ht="14.25" customHeight="1">
      <c r="A36" s="52"/>
      <c r="B36" s="52"/>
      <c r="C36" s="53"/>
      <c r="D36" s="52"/>
      <c r="E36" s="54"/>
      <c r="F36" s="52"/>
      <c r="G36" s="53"/>
      <c r="H36" s="15"/>
      <c r="I36" s="55" t="str">
        <f>CONCATENATE("札番",B35," 計")</f>
        <v>札番3 計</v>
      </c>
      <c r="J36" s="56">
        <f>SUMIF(B:B,B35,J:J)</f>
        <v>0</v>
      </c>
      <c r="K36" s="38">
        <f>COUNTIFS($B:$B,$B35,K:K,"○")</f>
        <v>0</v>
      </c>
      <c r="L36" s="38"/>
      <c r="M36" s="38"/>
      <c r="N36" s="39" t="str">
        <f>IF(K36=0,"",IF(COUNTIF(B:B,P36)=K36,"","この項番で見積単価（税別）が入力されていない品目があります"))</f>
        <v/>
      </c>
      <c r="O36" s="40">
        <f t="shared" ref="O36" si="19">IF(N36="",0,1)</f>
        <v>0</v>
      </c>
      <c r="P36" s="41">
        <f>B35</f>
        <v>3</v>
      </c>
      <c r="Q36" s="41" t="s">
        <v>12</v>
      </c>
    </row>
    <row r="37" spans="1:17" ht="14.25" customHeight="1">
      <c r="A37" s="49">
        <v>31</v>
      </c>
      <c r="B37" s="49">
        <v>4</v>
      </c>
      <c r="C37" s="49" t="s">
        <v>80</v>
      </c>
      <c r="D37" s="49" t="s">
        <v>84</v>
      </c>
      <c r="E37" s="50" t="s">
        <v>279</v>
      </c>
      <c r="F37" s="49">
        <v>1</v>
      </c>
      <c r="G37" s="51" t="s">
        <v>256</v>
      </c>
      <c r="H37" s="13">
        <v>20</v>
      </c>
      <c r="I37" s="14"/>
      <c r="J37" s="46">
        <f t="shared" ref="J37:J41" si="20">H37*I37</f>
        <v>0</v>
      </c>
      <c r="K37" s="47" t="str">
        <f t="shared" ref="K37:K41" si="21">IF(I37="","×","○")</f>
        <v>×</v>
      </c>
      <c r="L37" s="47" t="str">
        <f t="shared" ref="L37:L41" si="22">IF(I37&gt;=1,"○","×")</f>
        <v>×</v>
      </c>
      <c r="M37" s="47" t="str">
        <f t="shared" ref="M37:M41" si="23">IF(ISNUMBER(I37),IF(INT(I37)=I37,"○","×"),"×")</f>
        <v>×</v>
      </c>
      <c r="N37" s="48" t="str">
        <f t="shared" ref="N37:N41" si="24">IF(K37="○",IF(OR(L37="×",M37="×"),"←見積単価（税別）欄には、1以上の整数を入力してください",""),"")</f>
        <v/>
      </c>
      <c r="O37" s="40">
        <f t="shared" si="0"/>
        <v>0</v>
      </c>
      <c r="P37" s="41">
        <f t="shared" ref="P37:P41" si="25">B37</f>
        <v>4</v>
      </c>
    </row>
    <row r="38" spans="1:17" ht="14.25" customHeight="1">
      <c r="A38" s="49">
        <v>32</v>
      </c>
      <c r="B38" s="49">
        <v>4</v>
      </c>
      <c r="C38" s="49" t="s">
        <v>80</v>
      </c>
      <c r="D38" s="49" t="s">
        <v>85</v>
      </c>
      <c r="E38" s="50" t="s">
        <v>280</v>
      </c>
      <c r="F38" s="49">
        <v>1</v>
      </c>
      <c r="G38" s="51" t="s">
        <v>256</v>
      </c>
      <c r="H38" s="13">
        <v>3</v>
      </c>
      <c r="I38" s="14"/>
      <c r="J38" s="46">
        <f t="shared" si="20"/>
        <v>0</v>
      </c>
      <c r="K38" s="47" t="str">
        <f t="shared" si="21"/>
        <v>×</v>
      </c>
      <c r="L38" s="47" t="str">
        <f t="shared" si="22"/>
        <v>×</v>
      </c>
      <c r="M38" s="47" t="str">
        <f t="shared" si="23"/>
        <v>×</v>
      </c>
      <c r="N38" s="48" t="str">
        <f t="shared" si="24"/>
        <v/>
      </c>
      <c r="O38" s="40">
        <f t="shared" si="0"/>
        <v>0</v>
      </c>
      <c r="P38" s="41">
        <f t="shared" si="25"/>
        <v>4</v>
      </c>
    </row>
    <row r="39" spans="1:17" ht="14.25" customHeight="1">
      <c r="A39" s="49">
        <v>33</v>
      </c>
      <c r="B39" s="49">
        <v>4</v>
      </c>
      <c r="C39" s="49" t="s">
        <v>80</v>
      </c>
      <c r="D39" s="49" t="s">
        <v>86</v>
      </c>
      <c r="E39" s="50" t="s">
        <v>281</v>
      </c>
      <c r="F39" s="49">
        <v>1</v>
      </c>
      <c r="G39" s="51" t="s">
        <v>256</v>
      </c>
      <c r="H39" s="13">
        <v>3</v>
      </c>
      <c r="I39" s="14"/>
      <c r="J39" s="46">
        <f t="shared" si="20"/>
        <v>0</v>
      </c>
      <c r="K39" s="47" t="str">
        <f t="shared" si="21"/>
        <v>×</v>
      </c>
      <c r="L39" s="47" t="str">
        <f t="shared" si="22"/>
        <v>×</v>
      </c>
      <c r="M39" s="47" t="str">
        <f t="shared" si="23"/>
        <v>×</v>
      </c>
      <c r="N39" s="48" t="str">
        <f t="shared" si="24"/>
        <v/>
      </c>
      <c r="O39" s="40">
        <f t="shared" si="0"/>
        <v>0</v>
      </c>
      <c r="P39" s="41">
        <f t="shared" si="25"/>
        <v>4</v>
      </c>
    </row>
    <row r="40" spans="1:17" ht="14.25" customHeight="1">
      <c r="A40" s="49">
        <v>34</v>
      </c>
      <c r="B40" s="49">
        <v>4</v>
      </c>
      <c r="C40" s="49" t="s">
        <v>80</v>
      </c>
      <c r="D40" s="49" t="s">
        <v>87</v>
      </c>
      <c r="E40" s="50" t="s">
        <v>199</v>
      </c>
      <c r="F40" s="49">
        <v>1</v>
      </c>
      <c r="G40" s="51" t="s">
        <v>24</v>
      </c>
      <c r="H40" s="13">
        <v>1</v>
      </c>
      <c r="I40" s="14"/>
      <c r="J40" s="46">
        <f t="shared" si="20"/>
        <v>0</v>
      </c>
      <c r="K40" s="47" t="str">
        <f t="shared" si="21"/>
        <v>×</v>
      </c>
      <c r="L40" s="47" t="str">
        <f t="shared" si="22"/>
        <v>×</v>
      </c>
      <c r="M40" s="47" t="str">
        <f t="shared" si="23"/>
        <v>×</v>
      </c>
      <c r="N40" s="48" t="str">
        <f t="shared" si="24"/>
        <v/>
      </c>
      <c r="O40" s="40">
        <f t="shared" si="0"/>
        <v>0</v>
      </c>
      <c r="P40" s="41">
        <f t="shared" si="25"/>
        <v>4</v>
      </c>
    </row>
    <row r="41" spans="1:17" ht="14.25" customHeight="1">
      <c r="A41" s="49">
        <v>35</v>
      </c>
      <c r="B41" s="49">
        <v>4</v>
      </c>
      <c r="C41" s="49" t="s">
        <v>80</v>
      </c>
      <c r="D41" s="49" t="s">
        <v>88</v>
      </c>
      <c r="E41" s="50" t="s">
        <v>282</v>
      </c>
      <c r="F41" s="49">
        <v>2</v>
      </c>
      <c r="G41" s="51" t="s">
        <v>24</v>
      </c>
      <c r="H41" s="13">
        <v>1</v>
      </c>
      <c r="I41" s="14"/>
      <c r="J41" s="46">
        <f t="shared" si="20"/>
        <v>0</v>
      </c>
      <c r="K41" s="47" t="str">
        <f t="shared" si="21"/>
        <v>×</v>
      </c>
      <c r="L41" s="47" t="str">
        <f t="shared" si="22"/>
        <v>×</v>
      </c>
      <c r="M41" s="47" t="str">
        <f t="shared" si="23"/>
        <v>×</v>
      </c>
      <c r="N41" s="48" t="str">
        <f t="shared" si="24"/>
        <v/>
      </c>
      <c r="O41" s="40">
        <f t="shared" si="0"/>
        <v>0</v>
      </c>
      <c r="P41" s="41">
        <f t="shared" si="25"/>
        <v>4</v>
      </c>
    </row>
    <row r="42" spans="1:17" ht="14.25" customHeight="1">
      <c r="A42" s="52"/>
      <c r="B42" s="52"/>
      <c r="C42" s="53"/>
      <c r="D42" s="52"/>
      <c r="E42" s="54"/>
      <c r="F42" s="52"/>
      <c r="G42" s="53"/>
      <c r="H42" s="15"/>
      <c r="I42" s="55" t="str">
        <f>CONCATENATE("札番",B41," 計")</f>
        <v>札番4 計</v>
      </c>
      <c r="J42" s="56">
        <f>SUMIF(B:B,B41,J:J)</f>
        <v>0</v>
      </c>
      <c r="K42" s="38">
        <f>COUNTIFS($B:$B,$B41,K:K,"○")</f>
        <v>0</v>
      </c>
      <c r="L42" s="38"/>
      <c r="M42" s="38"/>
      <c r="N42" s="39" t="str">
        <f>IF(K42=0,"",IF(COUNTIF(B:B,P42)=K42,"","この項番で見積単価（税別）が入力されていない品目があります"))</f>
        <v/>
      </c>
      <c r="O42" s="40">
        <f t="shared" si="0"/>
        <v>0</v>
      </c>
      <c r="P42" s="41">
        <f>B41</f>
        <v>4</v>
      </c>
      <c r="Q42" s="41" t="s">
        <v>12</v>
      </c>
    </row>
    <row r="43" spans="1:17" ht="14.25" customHeight="1">
      <c r="A43" s="49">
        <v>36</v>
      </c>
      <c r="B43" s="49">
        <v>5</v>
      </c>
      <c r="C43" s="49" t="s">
        <v>81</v>
      </c>
      <c r="D43" s="49" t="s">
        <v>89</v>
      </c>
      <c r="E43" s="50" t="s">
        <v>200</v>
      </c>
      <c r="F43" s="49">
        <v>100</v>
      </c>
      <c r="G43" s="51" t="s">
        <v>24</v>
      </c>
      <c r="H43" s="13">
        <v>15</v>
      </c>
      <c r="I43" s="14"/>
      <c r="J43" s="46">
        <f>H43*I43</f>
        <v>0</v>
      </c>
      <c r="K43" s="47" t="str">
        <f>IF(I43="","×","○")</f>
        <v>×</v>
      </c>
      <c r="L43" s="47" t="str">
        <f>IF(I43&gt;=1,"○","×")</f>
        <v>×</v>
      </c>
      <c r="M43" s="47" t="str">
        <f>IF(ISNUMBER(I43),IF(INT(I43)=I43,"○","×"),"×")</f>
        <v>×</v>
      </c>
      <c r="N43" s="48" t="str">
        <f>IF(K43="○",IF(OR(L43="×",M43="×"),"←見積単価（税別）欄には、1以上の整数を入力してください",""),"")</f>
        <v/>
      </c>
      <c r="O43" s="40">
        <f t="shared" ref="O43" si="26">IF(N43="",0,1)</f>
        <v>0</v>
      </c>
      <c r="P43" s="41">
        <f>B43</f>
        <v>5</v>
      </c>
    </row>
    <row r="44" spans="1:17" ht="14.25" customHeight="1">
      <c r="A44" s="49">
        <v>37</v>
      </c>
      <c r="B44" s="49">
        <v>5</v>
      </c>
      <c r="C44" s="49" t="s">
        <v>81</v>
      </c>
      <c r="D44" s="49" t="s">
        <v>90</v>
      </c>
      <c r="E44" s="50" t="s">
        <v>201</v>
      </c>
      <c r="F44" s="49">
        <v>1</v>
      </c>
      <c r="G44" s="51" t="s">
        <v>24</v>
      </c>
      <c r="H44" s="13">
        <v>5</v>
      </c>
      <c r="I44" s="14"/>
      <c r="J44" s="46">
        <f>H44*I44</f>
        <v>0</v>
      </c>
      <c r="K44" s="47" t="str">
        <f>IF(I44="","×","○")</f>
        <v>×</v>
      </c>
      <c r="L44" s="47" t="str">
        <f>IF(I44&gt;=1,"○","×")</f>
        <v>×</v>
      </c>
      <c r="M44" s="47" t="str">
        <f>IF(ISNUMBER(I44),IF(INT(I44)=I44,"○","×"),"×")</f>
        <v>×</v>
      </c>
      <c r="N44" s="48" t="str">
        <f>IF(K44="○",IF(OR(L44="×",M44="×"),"←見積単価（税別）欄には、1以上の整数を入力してください",""),"")</f>
        <v/>
      </c>
      <c r="O44" s="40">
        <f t="shared" si="0"/>
        <v>0</v>
      </c>
      <c r="P44" s="41">
        <f>B44</f>
        <v>5</v>
      </c>
    </row>
    <row r="45" spans="1:17" ht="14.25" customHeight="1">
      <c r="A45" s="49">
        <v>38</v>
      </c>
      <c r="B45" s="49">
        <v>5</v>
      </c>
      <c r="C45" s="49" t="s">
        <v>81</v>
      </c>
      <c r="D45" s="49" t="s">
        <v>91</v>
      </c>
      <c r="E45" s="50" t="s">
        <v>202</v>
      </c>
      <c r="F45" s="49">
        <v>100</v>
      </c>
      <c r="G45" s="51" t="s">
        <v>24</v>
      </c>
      <c r="H45" s="13">
        <v>40</v>
      </c>
      <c r="I45" s="14"/>
      <c r="J45" s="46">
        <f>H45*I45</f>
        <v>0</v>
      </c>
      <c r="K45" s="47" t="str">
        <f>IF(I45="","×","○")</f>
        <v>×</v>
      </c>
      <c r="L45" s="47" t="str">
        <f>IF(I45&gt;=1,"○","×")</f>
        <v>×</v>
      </c>
      <c r="M45" s="47" t="str">
        <f>IF(ISNUMBER(I45),IF(INT(I45)=I45,"○","×"),"×")</f>
        <v>×</v>
      </c>
      <c r="N45" s="48" t="str">
        <f>IF(K45="○",IF(OR(L45="×",M45="×"),"←見積単価（税別）欄には、1以上の整数を入力してください",""),"")</f>
        <v/>
      </c>
      <c r="O45" s="40">
        <f t="shared" si="0"/>
        <v>0</v>
      </c>
      <c r="P45" s="41">
        <f>B45</f>
        <v>5</v>
      </c>
    </row>
    <row r="46" spans="1:17" ht="14.25" customHeight="1">
      <c r="A46" s="52"/>
      <c r="B46" s="52"/>
      <c r="C46" s="53"/>
      <c r="D46" s="52"/>
      <c r="E46" s="54"/>
      <c r="F46" s="52"/>
      <c r="G46" s="53"/>
      <c r="H46" s="15"/>
      <c r="I46" s="55" t="str">
        <f>CONCATENATE("札番",B45," 計")</f>
        <v>札番5 計</v>
      </c>
      <c r="J46" s="56">
        <f>SUMIF(B:B,B45,J:J)</f>
        <v>0</v>
      </c>
      <c r="K46" s="38">
        <f>COUNTIFS($B:$B,$B45,K:K,"○")</f>
        <v>0</v>
      </c>
      <c r="L46" s="38"/>
      <c r="M46" s="38"/>
      <c r="N46" s="39" t="str">
        <f>IF(K46=0,"",IF(COUNTIF(B:B,P46)=K46,"","この項番で見積単価（税別）が入力されていない品目があります"))</f>
        <v/>
      </c>
      <c r="O46" s="40">
        <f t="shared" si="0"/>
        <v>0</v>
      </c>
      <c r="P46" s="41">
        <f>B45</f>
        <v>5</v>
      </c>
      <c r="Q46" s="41" t="s">
        <v>12</v>
      </c>
    </row>
    <row r="47" spans="1:17" ht="14.25" customHeight="1">
      <c r="A47" s="49">
        <v>39</v>
      </c>
      <c r="B47" s="49">
        <v>6</v>
      </c>
      <c r="C47" s="49" t="s">
        <v>82</v>
      </c>
      <c r="D47" s="49" t="s">
        <v>92</v>
      </c>
      <c r="E47" s="50" t="s">
        <v>203</v>
      </c>
      <c r="F47" s="49">
        <v>1</v>
      </c>
      <c r="G47" s="51" t="s">
        <v>24</v>
      </c>
      <c r="H47" s="13">
        <v>6</v>
      </c>
      <c r="I47" s="14"/>
      <c r="J47" s="46">
        <f t="shared" ref="J47:J48" si="27">H47*I47</f>
        <v>0</v>
      </c>
      <c r="K47" s="47" t="str">
        <f t="shared" ref="K47:K48" si="28">IF(I47="","×","○")</f>
        <v>×</v>
      </c>
      <c r="L47" s="47" t="str">
        <f t="shared" ref="L47:L48" si="29">IF(I47&gt;=1,"○","×")</f>
        <v>×</v>
      </c>
      <c r="M47" s="47" t="str">
        <f t="shared" ref="M47:M48" si="30">IF(ISNUMBER(I47),IF(INT(I47)=I47,"○","×"),"×")</f>
        <v>×</v>
      </c>
      <c r="N47" s="48" t="str">
        <f t="shared" ref="N47:N48" si="31">IF(K47="○",IF(OR(L47="×",M47="×"),"←見積単価（税別）欄には、1以上の整数を入力してください",""),"")</f>
        <v/>
      </c>
      <c r="O47" s="40">
        <f t="shared" si="0"/>
        <v>0</v>
      </c>
      <c r="P47" s="41">
        <f t="shared" ref="P47:P48" si="32">B47</f>
        <v>6</v>
      </c>
    </row>
    <row r="48" spans="1:17" ht="14.25" customHeight="1">
      <c r="A48" s="49">
        <v>40</v>
      </c>
      <c r="B48" s="49">
        <v>6</v>
      </c>
      <c r="C48" s="49" t="s">
        <v>82</v>
      </c>
      <c r="D48" s="49" t="s">
        <v>93</v>
      </c>
      <c r="E48" s="50" t="s">
        <v>204</v>
      </c>
      <c r="F48" s="49">
        <v>1</v>
      </c>
      <c r="G48" s="51" t="s">
        <v>24</v>
      </c>
      <c r="H48" s="13">
        <v>2</v>
      </c>
      <c r="I48" s="14"/>
      <c r="J48" s="46">
        <f t="shared" si="27"/>
        <v>0</v>
      </c>
      <c r="K48" s="47" t="str">
        <f t="shared" si="28"/>
        <v>×</v>
      </c>
      <c r="L48" s="47" t="str">
        <f t="shared" si="29"/>
        <v>×</v>
      </c>
      <c r="M48" s="47" t="str">
        <f t="shared" si="30"/>
        <v>×</v>
      </c>
      <c r="N48" s="48" t="str">
        <f t="shared" si="31"/>
        <v/>
      </c>
      <c r="O48" s="40">
        <f t="shared" si="0"/>
        <v>0</v>
      </c>
      <c r="P48" s="41">
        <f t="shared" si="32"/>
        <v>6</v>
      </c>
    </row>
    <row r="49" spans="1:17" ht="14.25" customHeight="1">
      <c r="A49" s="52"/>
      <c r="B49" s="52"/>
      <c r="C49" s="53"/>
      <c r="D49" s="52"/>
      <c r="E49" s="54"/>
      <c r="F49" s="52"/>
      <c r="G49" s="53"/>
      <c r="H49" s="15"/>
      <c r="I49" s="55" t="str">
        <f>CONCATENATE("札番",B48," 計")</f>
        <v>札番6 計</v>
      </c>
      <c r="J49" s="56">
        <f>SUMIF(B:B,B48,J:J)</f>
        <v>0</v>
      </c>
      <c r="K49" s="38">
        <f>COUNTIFS($B:$B,$B48,K:K,"○")</f>
        <v>0</v>
      </c>
      <c r="L49" s="38"/>
      <c r="M49" s="38"/>
      <c r="N49" s="39" t="str">
        <f>IF(K49=0,"",IF(COUNTIF(B:B,P49)=K49,"","この項番で見積単価（税別）が入力されていない品目があります"))</f>
        <v/>
      </c>
      <c r="O49" s="40">
        <f t="shared" si="0"/>
        <v>0</v>
      </c>
      <c r="P49" s="41">
        <f>B48</f>
        <v>6</v>
      </c>
      <c r="Q49" s="41" t="s">
        <v>12</v>
      </c>
    </row>
    <row r="50" spans="1:17" ht="14.25" customHeight="1">
      <c r="A50" s="49">
        <v>41</v>
      </c>
      <c r="B50" s="49">
        <v>7</v>
      </c>
      <c r="C50" s="49" t="s">
        <v>83</v>
      </c>
      <c r="D50" s="49" t="s">
        <v>94</v>
      </c>
      <c r="E50" s="50">
        <v>51064</v>
      </c>
      <c r="F50" s="49">
        <v>1</v>
      </c>
      <c r="G50" s="51" t="s">
        <v>24</v>
      </c>
      <c r="H50" s="13">
        <v>250</v>
      </c>
      <c r="I50" s="14"/>
      <c r="J50" s="46">
        <f>H50*I50</f>
        <v>0</v>
      </c>
      <c r="K50" s="47" t="str">
        <f>IF(I50="","×","○")</f>
        <v>×</v>
      </c>
      <c r="L50" s="47" t="str">
        <f>IF(I50&gt;=1,"○","×")</f>
        <v>×</v>
      </c>
      <c r="M50" s="47" t="str">
        <f>IF(ISNUMBER(I50),IF(INT(I50)=I50,"○","×"),"×")</f>
        <v>×</v>
      </c>
      <c r="N50" s="48" t="str">
        <f>IF(K50="○",IF(OR(L50="×",M50="×"),"←見積単価（税別）欄には、1以上の整数を入力してください",""),"")</f>
        <v/>
      </c>
      <c r="O50" s="40">
        <f t="shared" si="0"/>
        <v>0</v>
      </c>
      <c r="P50" s="41">
        <f>B50</f>
        <v>7</v>
      </c>
    </row>
    <row r="51" spans="1:17" ht="14.25" customHeight="1">
      <c r="A51" s="52"/>
      <c r="B51" s="52"/>
      <c r="C51" s="53"/>
      <c r="D51" s="52"/>
      <c r="E51" s="54"/>
      <c r="F51" s="52"/>
      <c r="G51" s="53"/>
      <c r="H51" s="15"/>
      <c r="I51" s="55" t="str">
        <f>CONCATENATE("札番",B50," 計")</f>
        <v>札番7 計</v>
      </c>
      <c r="J51" s="56">
        <f>SUMIF(B:B,B50,J:J)</f>
        <v>0</v>
      </c>
      <c r="K51" s="38">
        <f>COUNTIFS($B:$B,$B50,K:K,"○")</f>
        <v>0</v>
      </c>
      <c r="L51" s="38"/>
      <c r="M51" s="38"/>
      <c r="N51" s="39" t="str">
        <f>IF(K51=0,"",IF(COUNTIF(B:B,P51)=K51,"","この項番で見積単価（税別）が入力されていない品目があります"))</f>
        <v/>
      </c>
      <c r="O51" s="40">
        <f t="shared" si="0"/>
        <v>0</v>
      </c>
      <c r="P51" s="41">
        <f>B50</f>
        <v>7</v>
      </c>
      <c r="Q51" s="41" t="s">
        <v>12</v>
      </c>
    </row>
    <row r="52" spans="1:17" ht="14.25" customHeight="1">
      <c r="A52" s="49">
        <v>42</v>
      </c>
      <c r="B52" s="49">
        <v>8</v>
      </c>
      <c r="C52" s="49" t="s">
        <v>260</v>
      </c>
      <c r="D52" s="49" t="s">
        <v>95</v>
      </c>
      <c r="E52" s="50" t="s">
        <v>205</v>
      </c>
      <c r="F52" s="49">
        <v>1</v>
      </c>
      <c r="G52" s="51" t="s">
        <v>24</v>
      </c>
      <c r="H52" s="13">
        <v>50</v>
      </c>
      <c r="I52" s="14"/>
      <c r="J52" s="46">
        <f>H52*I52</f>
        <v>0</v>
      </c>
      <c r="K52" s="47" t="str">
        <f>IF(I52="","×","○")</f>
        <v>×</v>
      </c>
      <c r="L52" s="47" t="str">
        <f>IF(I52&gt;=1,"○","×")</f>
        <v>×</v>
      </c>
      <c r="M52" s="47" t="str">
        <f>IF(ISNUMBER(I52),IF(INT(I52)=I52,"○","×"),"×")</f>
        <v>×</v>
      </c>
      <c r="N52" s="48" t="str">
        <f>IF(K52="○",IF(OR(L52="×",M52="×"),"←見積単価（税別）欄には、1以上の整数を入力してください",""),"")</f>
        <v/>
      </c>
      <c r="O52" s="40">
        <f t="shared" si="0"/>
        <v>0</v>
      </c>
      <c r="P52" s="41">
        <f>B52</f>
        <v>8</v>
      </c>
    </row>
    <row r="53" spans="1:17" ht="14.25" customHeight="1">
      <c r="A53" s="49">
        <v>43</v>
      </c>
      <c r="B53" s="49">
        <v>8</v>
      </c>
      <c r="C53" s="49" t="s">
        <v>260</v>
      </c>
      <c r="D53" s="49" t="s">
        <v>96</v>
      </c>
      <c r="E53" s="50" t="s">
        <v>206</v>
      </c>
      <c r="F53" s="49">
        <v>1</v>
      </c>
      <c r="G53" s="51" t="s">
        <v>24</v>
      </c>
      <c r="H53" s="13">
        <v>50</v>
      </c>
      <c r="I53" s="14"/>
      <c r="J53" s="46">
        <f>H53*I53</f>
        <v>0</v>
      </c>
      <c r="K53" s="47" t="str">
        <f>IF(I53="","×","○")</f>
        <v>×</v>
      </c>
      <c r="L53" s="47" t="str">
        <f>IF(I53&gt;=1,"○","×")</f>
        <v>×</v>
      </c>
      <c r="M53" s="47" t="str">
        <f>IF(ISNUMBER(I53),IF(INT(I53)=I53,"○","×"),"×")</f>
        <v>×</v>
      </c>
      <c r="N53" s="48" t="str">
        <f>IF(K53="○",IF(OR(L53="×",M53="×"),"←見積単価（税別）欄には、1以上の整数を入力してください",""),"")</f>
        <v/>
      </c>
      <c r="O53" s="40">
        <f t="shared" si="0"/>
        <v>0</v>
      </c>
      <c r="P53" s="41">
        <f>B53</f>
        <v>8</v>
      </c>
    </row>
    <row r="54" spans="1:17" ht="14.25" customHeight="1">
      <c r="A54" s="52"/>
      <c r="B54" s="52"/>
      <c r="C54" s="53"/>
      <c r="D54" s="52"/>
      <c r="E54" s="54"/>
      <c r="F54" s="52"/>
      <c r="G54" s="53"/>
      <c r="H54" s="15"/>
      <c r="I54" s="55" t="str">
        <f>CONCATENATE("項番",B53," 計")</f>
        <v>項番8 計</v>
      </c>
      <c r="J54" s="56">
        <f>SUMIF(B:B,B53,J:J)</f>
        <v>0</v>
      </c>
      <c r="K54" s="38">
        <f>COUNTIFS($B:$B,$B53,K:K,"○")</f>
        <v>0</v>
      </c>
      <c r="L54" s="38"/>
      <c r="M54" s="38"/>
      <c r="N54" s="39" t="str">
        <f>IF(K54=0,"",IF(COUNTIF(B:B,P54)=K54,"","この項番で見積単価（税別）が入力されていない品目があります"))</f>
        <v/>
      </c>
      <c r="O54" s="40">
        <f t="shared" si="0"/>
        <v>0</v>
      </c>
      <c r="P54" s="41">
        <f>B53</f>
        <v>8</v>
      </c>
      <c r="Q54" s="41" t="s">
        <v>12</v>
      </c>
    </row>
    <row r="55" spans="1:17" ht="14.25" customHeight="1">
      <c r="A55" s="49">
        <v>44</v>
      </c>
      <c r="B55" s="49">
        <v>9</v>
      </c>
      <c r="C55" s="49" t="s">
        <v>180</v>
      </c>
      <c r="D55" s="49" t="s">
        <v>97</v>
      </c>
      <c r="E55" s="50" t="s">
        <v>207</v>
      </c>
      <c r="F55" s="49">
        <v>1</v>
      </c>
      <c r="G55" s="51" t="s">
        <v>24</v>
      </c>
      <c r="H55" s="13">
        <v>250</v>
      </c>
      <c r="I55" s="14"/>
      <c r="J55" s="46">
        <f t="shared" ref="J55:J64" si="33">H55*I55</f>
        <v>0</v>
      </c>
      <c r="K55" s="47" t="str">
        <f t="shared" ref="K55:K64" si="34">IF(I55="","×","○")</f>
        <v>×</v>
      </c>
      <c r="L55" s="47" t="str">
        <f t="shared" ref="L55:L64" si="35">IF(I55&gt;=1,"○","×")</f>
        <v>×</v>
      </c>
      <c r="M55" s="47" t="str">
        <f t="shared" ref="M55:M64" si="36">IF(ISNUMBER(I55),IF(INT(I55)=I55,"○","×"),"×")</f>
        <v>×</v>
      </c>
      <c r="N55" s="48" t="str">
        <f t="shared" ref="N55:N64" si="37">IF(K55="○",IF(OR(L55="×",M55="×"),"←見積単価（税別）欄には、1以上の整数を入力してください",""),"")</f>
        <v/>
      </c>
      <c r="O55" s="40">
        <f t="shared" si="0"/>
        <v>0</v>
      </c>
      <c r="P55" s="41">
        <f t="shared" ref="P55:P64" si="38">B55</f>
        <v>9</v>
      </c>
    </row>
    <row r="56" spans="1:17" ht="14.25" customHeight="1">
      <c r="A56" s="49">
        <v>45</v>
      </c>
      <c r="B56" s="49">
        <v>9</v>
      </c>
      <c r="C56" s="49" t="s">
        <v>180</v>
      </c>
      <c r="D56" s="49" t="s">
        <v>98</v>
      </c>
      <c r="E56" s="50" t="s">
        <v>208</v>
      </c>
      <c r="F56" s="49">
        <v>1</v>
      </c>
      <c r="G56" s="51" t="s">
        <v>24</v>
      </c>
      <c r="H56" s="13">
        <v>250</v>
      </c>
      <c r="I56" s="14"/>
      <c r="J56" s="46">
        <f t="shared" si="33"/>
        <v>0</v>
      </c>
      <c r="K56" s="47" t="str">
        <f t="shared" si="34"/>
        <v>×</v>
      </c>
      <c r="L56" s="47" t="str">
        <f t="shared" si="35"/>
        <v>×</v>
      </c>
      <c r="M56" s="47" t="str">
        <f t="shared" si="36"/>
        <v>×</v>
      </c>
      <c r="N56" s="48" t="str">
        <f t="shared" si="37"/>
        <v/>
      </c>
      <c r="O56" s="40">
        <f t="shared" si="0"/>
        <v>0</v>
      </c>
      <c r="P56" s="41">
        <f t="shared" si="38"/>
        <v>9</v>
      </c>
    </row>
    <row r="57" spans="1:17" ht="14.25" customHeight="1">
      <c r="A57" s="49">
        <v>46</v>
      </c>
      <c r="B57" s="49">
        <v>9</v>
      </c>
      <c r="C57" s="49" t="s">
        <v>180</v>
      </c>
      <c r="D57" s="49" t="s">
        <v>99</v>
      </c>
      <c r="E57" s="50" t="s">
        <v>209</v>
      </c>
      <c r="F57" s="49">
        <v>1</v>
      </c>
      <c r="G57" s="51" t="s">
        <v>24</v>
      </c>
      <c r="H57" s="13">
        <v>250</v>
      </c>
      <c r="I57" s="14"/>
      <c r="J57" s="46">
        <f t="shared" si="33"/>
        <v>0</v>
      </c>
      <c r="K57" s="47" t="str">
        <f t="shared" si="34"/>
        <v>×</v>
      </c>
      <c r="L57" s="47" t="str">
        <f t="shared" si="35"/>
        <v>×</v>
      </c>
      <c r="M57" s="47" t="str">
        <f t="shared" si="36"/>
        <v>×</v>
      </c>
      <c r="N57" s="48" t="str">
        <f t="shared" si="37"/>
        <v/>
      </c>
      <c r="O57" s="40">
        <f t="shared" si="0"/>
        <v>0</v>
      </c>
      <c r="P57" s="41">
        <f t="shared" si="38"/>
        <v>9</v>
      </c>
    </row>
    <row r="58" spans="1:17" ht="14.25" customHeight="1">
      <c r="A58" s="49">
        <v>47</v>
      </c>
      <c r="B58" s="49">
        <v>9</v>
      </c>
      <c r="C58" s="49" t="s">
        <v>180</v>
      </c>
      <c r="D58" s="49" t="s">
        <v>100</v>
      </c>
      <c r="E58" s="50" t="s">
        <v>210</v>
      </c>
      <c r="F58" s="49">
        <v>1</v>
      </c>
      <c r="G58" s="51" t="s">
        <v>24</v>
      </c>
      <c r="H58" s="13">
        <v>250</v>
      </c>
      <c r="I58" s="14"/>
      <c r="J58" s="46">
        <f t="shared" si="33"/>
        <v>0</v>
      </c>
      <c r="K58" s="47" t="str">
        <f t="shared" si="34"/>
        <v>×</v>
      </c>
      <c r="L58" s="47" t="str">
        <f t="shared" si="35"/>
        <v>×</v>
      </c>
      <c r="M58" s="47" t="str">
        <f t="shared" si="36"/>
        <v>×</v>
      </c>
      <c r="N58" s="48" t="str">
        <f t="shared" si="37"/>
        <v/>
      </c>
      <c r="O58" s="40">
        <f t="shared" ref="O58:O60" si="39">IF(N58="",0,1)</f>
        <v>0</v>
      </c>
      <c r="P58" s="41">
        <f t="shared" si="38"/>
        <v>9</v>
      </c>
    </row>
    <row r="59" spans="1:17" ht="14.25" customHeight="1">
      <c r="A59" s="49">
        <v>48</v>
      </c>
      <c r="B59" s="49">
        <v>9</v>
      </c>
      <c r="C59" s="49" t="s">
        <v>180</v>
      </c>
      <c r="D59" s="49" t="s">
        <v>101</v>
      </c>
      <c r="E59" s="50" t="s">
        <v>211</v>
      </c>
      <c r="F59" s="49">
        <v>1</v>
      </c>
      <c r="G59" s="51" t="s">
        <v>24</v>
      </c>
      <c r="H59" s="13">
        <v>5</v>
      </c>
      <c r="I59" s="14"/>
      <c r="J59" s="46">
        <f t="shared" si="33"/>
        <v>0</v>
      </c>
      <c r="K59" s="47" t="str">
        <f t="shared" si="34"/>
        <v>×</v>
      </c>
      <c r="L59" s="47" t="str">
        <f t="shared" si="35"/>
        <v>×</v>
      </c>
      <c r="M59" s="47" t="str">
        <f t="shared" si="36"/>
        <v>×</v>
      </c>
      <c r="N59" s="48" t="str">
        <f t="shared" si="37"/>
        <v/>
      </c>
      <c r="O59" s="40">
        <f t="shared" si="39"/>
        <v>0</v>
      </c>
      <c r="P59" s="41">
        <f t="shared" si="38"/>
        <v>9</v>
      </c>
    </row>
    <row r="60" spans="1:17" ht="14.25" customHeight="1">
      <c r="A60" s="49">
        <v>49</v>
      </c>
      <c r="B60" s="49">
        <v>9</v>
      </c>
      <c r="C60" s="49" t="s">
        <v>180</v>
      </c>
      <c r="D60" s="49" t="s">
        <v>102</v>
      </c>
      <c r="E60" s="50" t="s">
        <v>212</v>
      </c>
      <c r="F60" s="49">
        <v>1</v>
      </c>
      <c r="G60" s="51" t="s">
        <v>24</v>
      </c>
      <c r="H60" s="13">
        <v>5</v>
      </c>
      <c r="I60" s="14"/>
      <c r="J60" s="46">
        <f t="shared" si="33"/>
        <v>0</v>
      </c>
      <c r="K60" s="47" t="str">
        <f t="shared" si="34"/>
        <v>×</v>
      </c>
      <c r="L60" s="47" t="str">
        <f t="shared" si="35"/>
        <v>×</v>
      </c>
      <c r="M60" s="47" t="str">
        <f t="shared" si="36"/>
        <v>×</v>
      </c>
      <c r="N60" s="48" t="str">
        <f t="shared" si="37"/>
        <v/>
      </c>
      <c r="O60" s="40">
        <f t="shared" si="39"/>
        <v>0</v>
      </c>
      <c r="P60" s="41">
        <f t="shared" si="38"/>
        <v>9</v>
      </c>
    </row>
    <row r="61" spans="1:17" ht="14.25" customHeight="1">
      <c r="A61" s="49">
        <v>50</v>
      </c>
      <c r="B61" s="49">
        <v>9</v>
      </c>
      <c r="C61" s="49" t="s">
        <v>180</v>
      </c>
      <c r="D61" s="49" t="s">
        <v>103</v>
      </c>
      <c r="E61" s="50" t="s">
        <v>213</v>
      </c>
      <c r="F61" s="49">
        <v>1</v>
      </c>
      <c r="G61" s="51" t="s">
        <v>24</v>
      </c>
      <c r="H61" s="13">
        <v>12</v>
      </c>
      <c r="I61" s="14"/>
      <c r="J61" s="46">
        <f t="shared" si="33"/>
        <v>0</v>
      </c>
      <c r="K61" s="47" t="str">
        <f t="shared" si="34"/>
        <v>×</v>
      </c>
      <c r="L61" s="47" t="str">
        <f t="shared" si="35"/>
        <v>×</v>
      </c>
      <c r="M61" s="47" t="str">
        <f t="shared" si="36"/>
        <v>×</v>
      </c>
      <c r="N61" s="48" t="str">
        <f t="shared" si="37"/>
        <v/>
      </c>
      <c r="O61" s="40">
        <f t="shared" ref="O61:O63" si="40">IF(N61="",0,1)</f>
        <v>0</v>
      </c>
      <c r="P61" s="41">
        <f t="shared" si="38"/>
        <v>9</v>
      </c>
    </row>
    <row r="62" spans="1:17" ht="14.25" customHeight="1">
      <c r="A62" s="49">
        <v>51</v>
      </c>
      <c r="B62" s="49">
        <v>9</v>
      </c>
      <c r="C62" s="49" t="s">
        <v>180</v>
      </c>
      <c r="D62" s="49" t="s">
        <v>104</v>
      </c>
      <c r="E62" s="50" t="s">
        <v>214</v>
      </c>
      <c r="F62" s="49">
        <v>1</v>
      </c>
      <c r="G62" s="51" t="s">
        <v>24</v>
      </c>
      <c r="H62" s="13">
        <v>5</v>
      </c>
      <c r="I62" s="14"/>
      <c r="J62" s="46">
        <f t="shared" si="33"/>
        <v>0</v>
      </c>
      <c r="K62" s="47" t="str">
        <f t="shared" si="34"/>
        <v>×</v>
      </c>
      <c r="L62" s="47" t="str">
        <f t="shared" si="35"/>
        <v>×</v>
      </c>
      <c r="M62" s="47" t="str">
        <f t="shared" si="36"/>
        <v>×</v>
      </c>
      <c r="N62" s="48" t="str">
        <f t="shared" si="37"/>
        <v/>
      </c>
      <c r="O62" s="40">
        <f t="shared" si="40"/>
        <v>0</v>
      </c>
      <c r="P62" s="41">
        <f t="shared" si="38"/>
        <v>9</v>
      </c>
    </row>
    <row r="63" spans="1:17" ht="14.25" customHeight="1">
      <c r="A63" s="49">
        <v>52</v>
      </c>
      <c r="B63" s="49">
        <v>9</v>
      </c>
      <c r="C63" s="49" t="s">
        <v>180</v>
      </c>
      <c r="D63" s="49" t="s">
        <v>105</v>
      </c>
      <c r="E63" s="50" t="s">
        <v>215</v>
      </c>
      <c r="F63" s="49">
        <v>1</v>
      </c>
      <c r="G63" s="51" t="s">
        <v>24</v>
      </c>
      <c r="H63" s="13">
        <v>5</v>
      </c>
      <c r="I63" s="14"/>
      <c r="J63" s="46">
        <f t="shared" si="33"/>
        <v>0</v>
      </c>
      <c r="K63" s="47" t="str">
        <f t="shared" si="34"/>
        <v>×</v>
      </c>
      <c r="L63" s="47" t="str">
        <f t="shared" si="35"/>
        <v>×</v>
      </c>
      <c r="M63" s="47" t="str">
        <f t="shared" si="36"/>
        <v>×</v>
      </c>
      <c r="N63" s="48" t="str">
        <f t="shared" si="37"/>
        <v/>
      </c>
      <c r="O63" s="40">
        <f t="shared" si="40"/>
        <v>0</v>
      </c>
      <c r="P63" s="41">
        <f t="shared" si="38"/>
        <v>9</v>
      </c>
    </row>
    <row r="64" spans="1:17" ht="14.25" customHeight="1">
      <c r="A64" s="49">
        <v>53</v>
      </c>
      <c r="B64" s="49">
        <v>9</v>
      </c>
      <c r="C64" s="49" t="s">
        <v>180</v>
      </c>
      <c r="D64" s="49" t="s">
        <v>106</v>
      </c>
      <c r="E64" s="50" t="s">
        <v>216</v>
      </c>
      <c r="F64" s="49">
        <v>1</v>
      </c>
      <c r="G64" s="51" t="s">
        <v>24</v>
      </c>
      <c r="H64" s="13">
        <v>5</v>
      </c>
      <c r="I64" s="14"/>
      <c r="J64" s="46">
        <f t="shared" si="33"/>
        <v>0</v>
      </c>
      <c r="K64" s="47" t="str">
        <f t="shared" si="34"/>
        <v>×</v>
      </c>
      <c r="L64" s="47" t="str">
        <f t="shared" si="35"/>
        <v>×</v>
      </c>
      <c r="M64" s="47" t="str">
        <f t="shared" si="36"/>
        <v>×</v>
      </c>
      <c r="N64" s="48" t="str">
        <f t="shared" si="37"/>
        <v/>
      </c>
      <c r="O64" s="40">
        <f t="shared" si="0"/>
        <v>0</v>
      </c>
      <c r="P64" s="41">
        <f t="shared" si="38"/>
        <v>9</v>
      </c>
    </row>
    <row r="65" spans="1:17" ht="14.25" customHeight="1">
      <c r="A65" s="52"/>
      <c r="B65" s="52"/>
      <c r="C65" s="53"/>
      <c r="D65" s="52"/>
      <c r="E65" s="54"/>
      <c r="F65" s="52"/>
      <c r="G65" s="53"/>
      <c r="H65" s="15"/>
      <c r="I65" s="55" t="str">
        <f>CONCATENATE("札番",B64," 計")</f>
        <v>札番9 計</v>
      </c>
      <c r="J65" s="56">
        <f>SUMIF(B:B,B64,J:J)</f>
        <v>0</v>
      </c>
      <c r="K65" s="38">
        <f>COUNTIFS($B:$B,B64,K:K,"○")</f>
        <v>0</v>
      </c>
      <c r="L65" s="38"/>
      <c r="M65" s="38"/>
      <c r="N65" s="39" t="str">
        <f>IF(K65=0,"",IF(COUNTIF(B:B,P65)=K65,"","この項番で見積単価（税別）が入力されていない品目があります"))</f>
        <v/>
      </c>
      <c r="O65" s="40">
        <f t="shared" ref="O65" si="41">IF(N65="",0,1)</f>
        <v>0</v>
      </c>
      <c r="P65" s="41">
        <f>B64</f>
        <v>9</v>
      </c>
      <c r="Q65" s="41" t="s">
        <v>16</v>
      </c>
    </row>
    <row r="66" spans="1:17" ht="14.25" customHeight="1">
      <c r="A66" s="49">
        <v>54</v>
      </c>
      <c r="B66" s="49">
        <v>10</v>
      </c>
      <c r="C66" s="49" t="s">
        <v>181</v>
      </c>
      <c r="D66" s="49" t="s">
        <v>107</v>
      </c>
      <c r="E66" s="50" t="s">
        <v>217</v>
      </c>
      <c r="F66" s="49">
        <v>1</v>
      </c>
      <c r="G66" s="51" t="s">
        <v>24</v>
      </c>
      <c r="H66" s="13">
        <v>5</v>
      </c>
      <c r="I66" s="14"/>
      <c r="J66" s="46">
        <f>H66*I66</f>
        <v>0</v>
      </c>
      <c r="K66" s="47" t="str">
        <f>IF(I66="","×","○")</f>
        <v>×</v>
      </c>
      <c r="L66" s="47" t="str">
        <f>IF(I66&gt;=1,"○","×")</f>
        <v>×</v>
      </c>
      <c r="M66" s="47" t="str">
        <f>IF(ISNUMBER(I66),IF(INT(I66)=I66,"○","×"),"×")</f>
        <v>×</v>
      </c>
      <c r="N66" s="48" t="str">
        <f>IF(K66="○",IF(OR(L66="×",M66="×"),"←見積単価（税別）欄には、1以上の整数を入力してください",""),"")</f>
        <v/>
      </c>
      <c r="O66" s="40">
        <f t="shared" ref="O66:O72" si="42">IF(N66="",0,1)</f>
        <v>0</v>
      </c>
      <c r="P66" s="41">
        <f>B66</f>
        <v>10</v>
      </c>
    </row>
    <row r="67" spans="1:17" ht="14.25" customHeight="1">
      <c r="A67" s="49">
        <v>55</v>
      </c>
      <c r="B67" s="49">
        <v>10</v>
      </c>
      <c r="C67" s="49" t="s">
        <v>181</v>
      </c>
      <c r="D67" s="49" t="s">
        <v>108</v>
      </c>
      <c r="E67" s="50" t="s">
        <v>218</v>
      </c>
      <c r="F67" s="49">
        <v>1</v>
      </c>
      <c r="G67" s="51" t="s">
        <v>24</v>
      </c>
      <c r="H67" s="13">
        <v>5</v>
      </c>
      <c r="I67" s="14"/>
      <c r="J67" s="46">
        <f>H67*I67</f>
        <v>0</v>
      </c>
      <c r="K67" s="47" t="str">
        <f>IF(I67="","×","○")</f>
        <v>×</v>
      </c>
      <c r="L67" s="47" t="str">
        <f>IF(I67&gt;=1,"○","×")</f>
        <v>×</v>
      </c>
      <c r="M67" s="47" t="str">
        <f>IF(ISNUMBER(I67),IF(INT(I67)=I67,"○","×"),"×")</f>
        <v>×</v>
      </c>
      <c r="N67" s="48" t="str">
        <f>IF(K67="○",IF(OR(L67="×",M67="×"),"←見積単価（税別）欄には、1以上の整数を入力してください",""),"")</f>
        <v/>
      </c>
      <c r="O67" s="40">
        <f t="shared" si="42"/>
        <v>0</v>
      </c>
      <c r="P67" s="41">
        <f>B67</f>
        <v>10</v>
      </c>
    </row>
    <row r="68" spans="1:17" ht="14.25" customHeight="1">
      <c r="A68" s="52"/>
      <c r="B68" s="52"/>
      <c r="C68" s="53"/>
      <c r="D68" s="52"/>
      <c r="E68" s="54"/>
      <c r="F68" s="52"/>
      <c r="G68" s="53"/>
      <c r="H68" s="15"/>
      <c r="I68" s="55" t="str">
        <f>CONCATENATE("札番",B67," 計")</f>
        <v>札番10 計</v>
      </c>
      <c r="J68" s="56">
        <f>SUMIF(B:B,B67,J:J)</f>
        <v>0</v>
      </c>
      <c r="K68" s="38">
        <f>COUNTIFS($B:$B,B67,K:K,"○")</f>
        <v>0</v>
      </c>
      <c r="L68" s="38"/>
      <c r="M68" s="38"/>
      <c r="N68" s="39" t="str">
        <f>IF(K68=0,"",IF(COUNTIF(B:B,P68)=K68,"","この項番で見積単価（税別）が入力されていない品目があります"))</f>
        <v/>
      </c>
      <c r="O68" s="40">
        <f t="shared" si="42"/>
        <v>0</v>
      </c>
      <c r="P68" s="41">
        <f>B67</f>
        <v>10</v>
      </c>
      <c r="Q68" s="41" t="s">
        <v>16</v>
      </c>
    </row>
    <row r="69" spans="1:17" ht="14.25" customHeight="1">
      <c r="A69" s="49">
        <v>56</v>
      </c>
      <c r="B69" s="49">
        <v>11</v>
      </c>
      <c r="C69" s="49" t="s">
        <v>182</v>
      </c>
      <c r="D69" s="49" t="s">
        <v>109</v>
      </c>
      <c r="E69" s="50" t="s">
        <v>219</v>
      </c>
      <c r="F69" s="49">
        <v>1</v>
      </c>
      <c r="G69" s="51" t="s">
        <v>24</v>
      </c>
      <c r="H69" s="13">
        <v>50</v>
      </c>
      <c r="I69" s="14"/>
      <c r="J69" s="46">
        <f t="shared" ref="J69:J71" si="43">H69*I69</f>
        <v>0</v>
      </c>
      <c r="K69" s="47" t="str">
        <f t="shared" ref="K69:K71" si="44">IF(I69="","×","○")</f>
        <v>×</v>
      </c>
      <c r="L69" s="47" t="str">
        <f t="shared" ref="L69:L71" si="45">IF(I69&gt;=1,"○","×")</f>
        <v>×</v>
      </c>
      <c r="M69" s="47" t="str">
        <f t="shared" ref="M69:M71" si="46">IF(ISNUMBER(I69),IF(INT(I69)=I69,"○","×"),"×")</f>
        <v>×</v>
      </c>
      <c r="N69" s="48" t="str">
        <f t="shared" ref="N69:N71" si="47">IF(K69="○",IF(OR(L69="×",M69="×"),"←見積単価（税別）欄には、1以上の整数を入力してください",""),"")</f>
        <v/>
      </c>
      <c r="O69" s="40">
        <f t="shared" si="42"/>
        <v>0</v>
      </c>
      <c r="P69" s="41">
        <f t="shared" ref="P69:P71" si="48">B69</f>
        <v>11</v>
      </c>
    </row>
    <row r="70" spans="1:17" ht="14.25" customHeight="1">
      <c r="A70" s="49">
        <v>57</v>
      </c>
      <c r="B70" s="49">
        <v>11</v>
      </c>
      <c r="C70" s="49" t="s">
        <v>182</v>
      </c>
      <c r="D70" s="49" t="s">
        <v>110</v>
      </c>
      <c r="E70" s="50" t="s">
        <v>220</v>
      </c>
      <c r="F70" s="49">
        <v>1</v>
      </c>
      <c r="G70" s="51" t="s">
        <v>24</v>
      </c>
      <c r="H70" s="13">
        <v>65</v>
      </c>
      <c r="I70" s="14"/>
      <c r="J70" s="46">
        <f t="shared" si="43"/>
        <v>0</v>
      </c>
      <c r="K70" s="47" t="str">
        <f t="shared" si="44"/>
        <v>×</v>
      </c>
      <c r="L70" s="47" t="str">
        <f t="shared" si="45"/>
        <v>×</v>
      </c>
      <c r="M70" s="47" t="str">
        <f t="shared" si="46"/>
        <v>×</v>
      </c>
      <c r="N70" s="48" t="str">
        <f t="shared" si="47"/>
        <v/>
      </c>
      <c r="O70" s="40">
        <f t="shared" si="42"/>
        <v>0</v>
      </c>
      <c r="P70" s="41">
        <f t="shared" si="48"/>
        <v>11</v>
      </c>
    </row>
    <row r="71" spans="1:17" ht="14.25" customHeight="1">
      <c r="A71" s="49">
        <v>58</v>
      </c>
      <c r="B71" s="49">
        <v>11</v>
      </c>
      <c r="C71" s="49" t="s">
        <v>182</v>
      </c>
      <c r="D71" s="49" t="s">
        <v>111</v>
      </c>
      <c r="E71" s="50" t="s">
        <v>221</v>
      </c>
      <c r="F71" s="49">
        <v>5</v>
      </c>
      <c r="G71" s="51" t="s">
        <v>24</v>
      </c>
      <c r="H71" s="13">
        <v>55</v>
      </c>
      <c r="I71" s="14"/>
      <c r="J71" s="46">
        <f t="shared" si="43"/>
        <v>0</v>
      </c>
      <c r="K71" s="47" t="str">
        <f t="shared" si="44"/>
        <v>×</v>
      </c>
      <c r="L71" s="47" t="str">
        <f t="shared" si="45"/>
        <v>×</v>
      </c>
      <c r="M71" s="47" t="str">
        <f t="shared" si="46"/>
        <v>×</v>
      </c>
      <c r="N71" s="48" t="str">
        <f t="shared" si="47"/>
        <v/>
      </c>
      <c r="O71" s="40">
        <f t="shared" si="42"/>
        <v>0</v>
      </c>
      <c r="P71" s="41">
        <f t="shared" si="48"/>
        <v>11</v>
      </c>
    </row>
    <row r="72" spans="1:17" ht="14.25" customHeight="1">
      <c r="A72" s="52"/>
      <c r="B72" s="52"/>
      <c r="C72" s="53"/>
      <c r="D72" s="52"/>
      <c r="E72" s="54"/>
      <c r="F72" s="52"/>
      <c r="G72" s="53"/>
      <c r="H72" s="15"/>
      <c r="I72" s="55" t="str">
        <f>CONCATENATE("札番",B71," 計")</f>
        <v>札番11 計</v>
      </c>
      <c r="J72" s="56">
        <f>SUMIF(B:B,B71,J:J)</f>
        <v>0</v>
      </c>
      <c r="K72" s="38">
        <f>COUNTIFS($B:$B,B71,K:K,"○")</f>
        <v>0</v>
      </c>
      <c r="L72" s="38"/>
      <c r="M72" s="38"/>
      <c r="N72" s="39" t="str">
        <f>IF(K72=0,"",IF(COUNTIF(B:B,P72)=K72,"","この項番で見積単価（税別）が入力されていない品目があります"))</f>
        <v/>
      </c>
      <c r="O72" s="40">
        <f t="shared" si="42"/>
        <v>0</v>
      </c>
      <c r="P72" s="41">
        <f>B71</f>
        <v>11</v>
      </c>
      <c r="Q72" s="41" t="s">
        <v>16</v>
      </c>
    </row>
    <row r="73" spans="1:17" ht="14.25" customHeight="1">
      <c r="A73" s="49">
        <v>59</v>
      </c>
      <c r="B73" s="49">
        <v>12</v>
      </c>
      <c r="C73" s="49" t="s">
        <v>183</v>
      </c>
      <c r="D73" s="49" t="s">
        <v>112</v>
      </c>
      <c r="E73" s="50" t="s">
        <v>222</v>
      </c>
      <c r="F73" s="49">
        <v>1</v>
      </c>
      <c r="G73" s="51" t="s">
        <v>24</v>
      </c>
      <c r="H73" s="13">
        <v>1</v>
      </c>
      <c r="I73" s="14"/>
      <c r="J73" s="46">
        <f>H73*I73</f>
        <v>0</v>
      </c>
      <c r="K73" s="47" t="str">
        <f>IF(I73="","×","○")</f>
        <v>×</v>
      </c>
      <c r="L73" s="47" t="str">
        <f>IF(I73&gt;=1,"○","×")</f>
        <v>×</v>
      </c>
      <c r="M73" s="47" t="str">
        <f>IF(ISNUMBER(I73),IF(INT(I73)=I73,"○","×"),"×")</f>
        <v>×</v>
      </c>
      <c r="N73" s="48" t="str">
        <f>IF(K73="○",IF(OR(L73="×",M73="×"),"←見積単価（税別）欄には、1以上の整数を入力してください",""),"")</f>
        <v/>
      </c>
      <c r="O73" s="40">
        <f t="shared" ref="O73:O90" si="49">IF(N73="",0,1)</f>
        <v>0</v>
      </c>
      <c r="P73" s="41">
        <f>B73</f>
        <v>12</v>
      </c>
    </row>
    <row r="74" spans="1:17" ht="14.25" customHeight="1">
      <c r="A74" s="52"/>
      <c r="B74" s="52"/>
      <c r="C74" s="53"/>
      <c r="D74" s="52"/>
      <c r="E74" s="54"/>
      <c r="F74" s="52"/>
      <c r="G74" s="53"/>
      <c r="H74" s="15"/>
      <c r="I74" s="55" t="str">
        <f>CONCATENATE("札番",B73," 計")</f>
        <v>札番12 計</v>
      </c>
      <c r="J74" s="56">
        <f>SUMIF(B:B,B73,J:J)</f>
        <v>0</v>
      </c>
      <c r="K74" s="38">
        <f>COUNTIFS($B:$B,B73,K:K,"○")</f>
        <v>0</v>
      </c>
      <c r="L74" s="38"/>
      <c r="M74" s="38"/>
      <c r="N74" s="39" t="str">
        <f>IF(K74=0,"",IF(COUNTIF(B:B,P74)=K74,"","この項番で見積単価（税別）が入力されていない品目があります"))</f>
        <v/>
      </c>
      <c r="O74" s="40">
        <f t="shared" si="49"/>
        <v>0</v>
      </c>
      <c r="P74" s="41">
        <f>B73</f>
        <v>12</v>
      </c>
      <c r="Q74" s="41" t="s">
        <v>16</v>
      </c>
    </row>
    <row r="75" spans="1:17" ht="14.25" customHeight="1">
      <c r="A75" s="49">
        <v>60</v>
      </c>
      <c r="B75" s="49">
        <v>13</v>
      </c>
      <c r="C75" s="49" t="s">
        <v>184</v>
      </c>
      <c r="D75" s="49" t="s">
        <v>114</v>
      </c>
      <c r="E75" s="50" t="s">
        <v>283</v>
      </c>
      <c r="F75" s="49">
        <v>1</v>
      </c>
      <c r="G75" s="51" t="s">
        <v>24</v>
      </c>
      <c r="H75" s="13">
        <v>27</v>
      </c>
      <c r="I75" s="14"/>
      <c r="J75" s="46">
        <f>H75*I75</f>
        <v>0</v>
      </c>
      <c r="K75" s="47" t="str">
        <f>IF(I75="","×","○")</f>
        <v>×</v>
      </c>
      <c r="L75" s="47" t="str">
        <f>IF(I75&gt;=1,"○","×")</f>
        <v>×</v>
      </c>
      <c r="M75" s="47" t="str">
        <f>IF(ISNUMBER(I75),IF(INT(I75)=I75,"○","×"),"×")</f>
        <v>×</v>
      </c>
      <c r="N75" s="48" t="str">
        <f>IF(K75="○",IF(OR(L75="×",M75="×"),"←見積単価（税別）欄には、1以上の整数を入力してください",""),"")</f>
        <v/>
      </c>
      <c r="O75" s="40">
        <f t="shared" ref="O75:O77" si="50">IF(N75="",0,1)</f>
        <v>0</v>
      </c>
      <c r="P75" s="41">
        <f>B75</f>
        <v>13</v>
      </c>
    </row>
    <row r="76" spans="1:17" ht="14.25" customHeight="1">
      <c r="A76" s="49">
        <v>61</v>
      </c>
      <c r="B76" s="49">
        <v>13</v>
      </c>
      <c r="C76" s="49" t="s">
        <v>184</v>
      </c>
      <c r="D76" s="49" t="s">
        <v>113</v>
      </c>
      <c r="E76" s="50" t="s">
        <v>284</v>
      </c>
      <c r="F76" s="49">
        <v>1</v>
      </c>
      <c r="G76" s="51" t="s">
        <v>24</v>
      </c>
      <c r="H76" s="13">
        <v>27</v>
      </c>
      <c r="I76" s="14"/>
      <c r="J76" s="46">
        <f>H76*I76</f>
        <v>0</v>
      </c>
      <c r="K76" s="47" t="str">
        <f>IF(I76="","×","○")</f>
        <v>×</v>
      </c>
      <c r="L76" s="47" t="str">
        <f>IF(I76&gt;=1,"○","×")</f>
        <v>×</v>
      </c>
      <c r="M76" s="47" t="str">
        <f>IF(ISNUMBER(I76),IF(INT(I76)=I76,"○","×"),"×")</f>
        <v>×</v>
      </c>
      <c r="N76" s="48" t="str">
        <f>IF(K76="○",IF(OR(L76="×",M76="×"),"←見積単価（税別）欄には、1以上の整数を入力してください",""),"")</f>
        <v/>
      </c>
      <c r="O76" s="40">
        <f t="shared" ref="O76" si="51">IF(N76="",0,1)</f>
        <v>0</v>
      </c>
      <c r="P76" s="41">
        <f>B76</f>
        <v>13</v>
      </c>
    </row>
    <row r="77" spans="1:17" ht="14.25" customHeight="1">
      <c r="A77" s="49">
        <v>62</v>
      </c>
      <c r="B77" s="49">
        <v>13</v>
      </c>
      <c r="C77" s="49" t="s">
        <v>184</v>
      </c>
      <c r="D77" s="49" t="s">
        <v>115</v>
      </c>
      <c r="E77" s="50" t="s">
        <v>285</v>
      </c>
      <c r="F77" s="49">
        <v>1</v>
      </c>
      <c r="G77" s="51" t="s">
        <v>24</v>
      </c>
      <c r="H77" s="13">
        <v>5</v>
      </c>
      <c r="I77" s="14"/>
      <c r="J77" s="46">
        <f>H77*I77</f>
        <v>0</v>
      </c>
      <c r="K77" s="47" t="str">
        <f>IF(I77="","×","○")</f>
        <v>×</v>
      </c>
      <c r="L77" s="47" t="str">
        <f>IF(I77&gt;=1,"○","×")</f>
        <v>×</v>
      </c>
      <c r="M77" s="47" t="str">
        <f>IF(ISNUMBER(I77),IF(INT(I77)=I77,"○","×"),"×")</f>
        <v>×</v>
      </c>
      <c r="N77" s="48" t="str">
        <f>IF(K77="○",IF(OR(L77="×",M77="×"),"←見積単価（税別）欄には、1以上の整数を入力してください",""),"")</f>
        <v/>
      </c>
      <c r="O77" s="40">
        <f t="shared" si="50"/>
        <v>0</v>
      </c>
      <c r="P77" s="41">
        <f>B77</f>
        <v>13</v>
      </c>
    </row>
    <row r="78" spans="1:17" ht="14.25" customHeight="1">
      <c r="A78" s="49">
        <v>63</v>
      </c>
      <c r="B78" s="49">
        <v>13</v>
      </c>
      <c r="C78" s="49" t="s">
        <v>184</v>
      </c>
      <c r="D78" s="49" t="s">
        <v>116</v>
      </c>
      <c r="E78" s="50" t="s">
        <v>286</v>
      </c>
      <c r="F78" s="49">
        <v>1</v>
      </c>
      <c r="G78" s="51" t="s">
        <v>24</v>
      </c>
      <c r="H78" s="13">
        <v>3</v>
      </c>
      <c r="I78" s="14"/>
      <c r="J78" s="46">
        <f>H78*I78</f>
        <v>0</v>
      </c>
      <c r="K78" s="47" t="str">
        <f>IF(I78="","×","○")</f>
        <v>×</v>
      </c>
      <c r="L78" s="47" t="str">
        <f>IF(I78&gt;=1,"○","×")</f>
        <v>×</v>
      </c>
      <c r="M78" s="47" t="str">
        <f>IF(ISNUMBER(I78),IF(INT(I78)=I78,"○","×"),"×")</f>
        <v>×</v>
      </c>
      <c r="N78" s="48" t="str">
        <f>IF(K78="○",IF(OR(L78="×",M78="×"),"←見積単価（税別）欄には、1以上の整数を入力してください",""),"")</f>
        <v/>
      </c>
      <c r="O78" s="40">
        <f t="shared" si="49"/>
        <v>0</v>
      </c>
      <c r="P78" s="41">
        <f>B78</f>
        <v>13</v>
      </c>
    </row>
    <row r="79" spans="1:17" ht="14.25" customHeight="1">
      <c r="A79" s="49">
        <v>64</v>
      </c>
      <c r="B79" s="49">
        <v>13</v>
      </c>
      <c r="C79" s="49" t="s">
        <v>184</v>
      </c>
      <c r="D79" s="49" t="s">
        <v>117</v>
      </c>
      <c r="E79" s="50" t="s">
        <v>223</v>
      </c>
      <c r="F79" s="49">
        <v>1</v>
      </c>
      <c r="G79" s="51" t="s">
        <v>24</v>
      </c>
      <c r="H79" s="13">
        <v>12</v>
      </c>
      <c r="I79" s="14"/>
      <c r="J79" s="46">
        <f>H79*I79</f>
        <v>0</v>
      </c>
      <c r="K79" s="47" t="str">
        <f>IF(I79="","×","○")</f>
        <v>×</v>
      </c>
      <c r="L79" s="47" t="str">
        <f>IF(I79&gt;=1,"○","×")</f>
        <v>×</v>
      </c>
      <c r="M79" s="47" t="str">
        <f>IF(ISNUMBER(I79),IF(INT(I79)=I79,"○","×"),"×")</f>
        <v>×</v>
      </c>
      <c r="N79" s="48" t="str">
        <f>IF(K79="○",IF(OR(L79="×",M79="×"),"←見積単価（税別）欄には、1以上の整数を入力してください",""),"")</f>
        <v/>
      </c>
      <c r="O79" s="40">
        <f t="shared" si="49"/>
        <v>0</v>
      </c>
      <c r="P79" s="41">
        <f>B79</f>
        <v>13</v>
      </c>
    </row>
    <row r="80" spans="1:17" ht="14.25" customHeight="1">
      <c r="A80" s="52"/>
      <c r="B80" s="52"/>
      <c r="C80" s="53"/>
      <c r="D80" s="52"/>
      <c r="E80" s="54"/>
      <c r="F80" s="52"/>
      <c r="G80" s="53"/>
      <c r="H80" s="15"/>
      <c r="I80" s="55" t="str">
        <f>CONCATENATE("札番",B79," 計")</f>
        <v>札番13 計</v>
      </c>
      <c r="J80" s="56">
        <f>SUMIF(B:B,B79,J:J)</f>
        <v>0</v>
      </c>
      <c r="K80" s="38">
        <f>COUNTIFS($B:$B,B79,K:K,"○")</f>
        <v>0</v>
      </c>
      <c r="L80" s="38"/>
      <c r="M80" s="38"/>
      <c r="N80" s="39" t="str">
        <f>IF(K80=0,"",IF(COUNTIF(B:B,P80)=K80,"","この項番で見積単価（税別）が入力されていない品目があります"))</f>
        <v/>
      </c>
      <c r="O80" s="40">
        <f t="shared" si="49"/>
        <v>0</v>
      </c>
      <c r="P80" s="41">
        <f>B79</f>
        <v>13</v>
      </c>
      <c r="Q80" s="41" t="s">
        <v>16</v>
      </c>
    </row>
    <row r="81" spans="1:17" ht="14.25" customHeight="1">
      <c r="A81" s="49">
        <v>65</v>
      </c>
      <c r="B81" s="49">
        <v>14</v>
      </c>
      <c r="C81" s="49" t="s">
        <v>185</v>
      </c>
      <c r="D81" s="49" t="s">
        <v>257</v>
      </c>
      <c r="E81" s="50" t="s">
        <v>287</v>
      </c>
      <c r="F81" s="49">
        <v>1</v>
      </c>
      <c r="G81" s="51" t="s">
        <v>24</v>
      </c>
      <c r="H81" s="13">
        <v>10</v>
      </c>
      <c r="I81" s="14"/>
      <c r="J81" s="46">
        <f t="shared" ref="J81:J85" si="52">H81*I81</f>
        <v>0</v>
      </c>
      <c r="K81" s="47" t="str">
        <f t="shared" ref="K81:K85" si="53">IF(I81="","×","○")</f>
        <v>×</v>
      </c>
      <c r="L81" s="47" t="str">
        <f t="shared" ref="L81:L85" si="54">IF(I81&gt;=1,"○","×")</f>
        <v>×</v>
      </c>
      <c r="M81" s="47" t="str">
        <f t="shared" ref="M81:M85" si="55">IF(ISNUMBER(I81),IF(INT(I81)=I81,"○","×"),"×")</f>
        <v>×</v>
      </c>
      <c r="N81" s="48" t="str">
        <f t="shared" ref="N81:N85" si="56">IF(K81="○",IF(OR(L81="×",M81="×"),"←見積単価（税別）欄には、1以上の整数を入力してください",""),"")</f>
        <v/>
      </c>
      <c r="O81" s="40">
        <f t="shared" si="49"/>
        <v>0</v>
      </c>
      <c r="P81" s="41">
        <f t="shared" ref="P81:P85" si="57">B81</f>
        <v>14</v>
      </c>
    </row>
    <row r="82" spans="1:17" ht="14.25" customHeight="1">
      <c r="A82" s="49">
        <v>66</v>
      </c>
      <c r="B82" s="49">
        <v>14</v>
      </c>
      <c r="C82" s="49" t="s">
        <v>185</v>
      </c>
      <c r="D82" s="49" t="s">
        <v>258</v>
      </c>
      <c r="E82" s="50" t="s">
        <v>288</v>
      </c>
      <c r="F82" s="49">
        <v>1</v>
      </c>
      <c r="G82" s="51" t="s">
        <v>24</v>
      </c>
      <c r="H82" s="13">
        <v>2</v>
      </c>
      <c r="I82" s="14"/>
      <c r="J82" s="46">
        <f t="shared" si="52"/>
        <v>0</v>
      </c>
      <c r="K82" s="47" t="str">
        <f t="shared" si="53"/>
        <v>×</v>
      </c>
      <c r="L82" s="47" t="str">
        <f t="shared" si="54"/>
        <v>×</v>
      </c>
      <c r="M82" s="47" t="str">
        <f t="shared" si="55"/>
        <v>×</v>
      </c>
      <c r="N82" s="48" t="str">
        <f t="shared" si="56"/>
        <v/>
      </c>
      <c r="O82" s="40">
        <f t="shared" si="49"/>
        <v>0</v>
      </c>
      <c r="P82" s="41">
        <f t="shared" si="57"/>
        <v>14</v>
      </c>
    </row>
    <row r="83" spans="1:17" ht="14.25" customHeight="1">
      <c r="A83" s="49">
        <v>67</v>
      </c>
      <c r="B83" s="49">
        <v>14</v>
      </c>
      <c r="C83" s="49" t="s">
        <v>185</v>
      </c>
      <c r="D83" s="49" t="s">
        <v>118</v>
      </c>
      <c r="E83" s="50" t="s">
        <v>289</v>
      </c>
      <c r="F83" s="49">
        <v>1</v>
      </c>
      <c r="G83" s="51" t="s">
        <v>24</v>
      </c>
      <c r="H83" s="13">
        <v>7</v>
      </c>
      <c r="I83" s="14"/>
      <c r="J83" s="46">
        <f t="shared" si="52"/>
        <v>0</v>
      </c>
      <c r="K83" s="47" t="str">
        <f t="shared" si="53"/>
        <v>×</v>
      </c>
      <c r="L83" s="47" t="str">
        <f t="shared" si="54"/>
        <v>×</v>
      </c>
      <c r="M83" s="47" t="str">
        <f t="shared" si="55"/>
        <v>×</v>
      </c>
      <c r="N83" s="48" t="str">
        <f t="shared" si="56"/>
        <v/>
      </c>
      <c r="O83" s="40">
        <f t="shared" si="49"/>
        <v>0</v>
      </c>
      <c r="P83" s="41">
        <f t="shared" si="57"/>
        <v>14</v>
      </c>
    </row>
    <row r="84" spans="1:17" ht="14.25" customHeight="1">
      <c r="A84" s="49">
        <v>68</v>
      </c>
      <c r="B84" s="49">
        <v>14</v>
      </c>
      <c r="C84" s="49" t="s">
        <v>185</v>
      </c>
      <c r="D84" s="49" t="s">
        <v>119</v>
      </c>
      <c r="E84" s="50" t="s">
        <v>290</v>
      </c>
      <c r="F84" s="49">
        <v>1</v>
      </c>
      <c r="G84" s="51" t="s">
        <v>24</v>
      </c>
      <c r="H84" s="13">
        <v>2</v>
      </c>
      <c r="I84" s="14"/>
      <c r="J84" s="46">
        <f t="shared" si="52"/>
        <v>0</v>
      </c>
      <c r="K84" s="47" t="str">
        <f t="shared" si="53"/>
        <v>×</v>
      </c>
      <c r="L84" s="47" t="str">
        <f t="shared" si="54"/>
        <v>×</v>
      </c>
      <c r="M84" s="47" t="str">
        <f t="shared" si="55"/>
        <v>×</v>
      </c>
      <c r="N84" s="48" t="str">
        <f t="shared" si="56"/>
        <v/>
      </c>
      <c r="O84" s="40">
        <f t="shared" si="49"/>
        <v>0</v>
      </c>
      <c r="P84" s="41">
        <f t="shared" si="57"/>
        <v>14</v>
      </c>
    </row>
    <row r="85" spans="1:17" ht="14.25" customHeight="1">
      <c r="A85" s="49">
        <v>69</v>
      </c>
      <c r="B85" s="49">
        <v>14</v>
      </c>
      <c r="C85" s="49" t="s">
        <v>185</v>
      </c>
      <c r="D85" s="49" t="s">
        <v>120</v>
      </c>
      <c r="E85" s="50" t="s">
        <v>291</v>
      </c>
      <c r="F85" s="49">
        <v>1</v>
      </c>
      <c r="G85" s="51" t="s">
        <v>24</v>
      </c>
      <c r="H85" s="13">
        <v>8</v>
      </c>
      <c r="I85" s="14"/>
      <c r="J85" s="46">
        <f t="shared" si="52"/>
        <v>0</v>
      </c>
      <c r="K85" s="47" t="str">
        <f t="shared" si="53"/>
        <v>×</v>
      </c>
      <c r="L85" s="47" t="str">
        <f t="shared" si="54"/>
        <v>×</v>
      </c>
      <c r="M85" s="47" t="str">
        <f t="shared" si="55"/>
        <v>×</v>
      </c>
      <c r="N85" s="48" t="str">
        <f t="shared" si="56"/>
        <v/>
      </c>
      <c r="O85" s="40">
        <f t="shared" si="49"/>
        <v>0</v>
      </c>
      <c r="P85" s="41">
        <f t="shared" si="57"/>
        <v>14</v>
      </c>
    </row>
    <row r="86" spans="1:17" ht="14.25" customHeight="1">
      <c r="A86" s="52"/>
      <c r="B86" s="52"/>
      <c r="C86" s="53"/>
      <c r="D86" s="52"/>
      <c r="E86" s="54"/>
      <c r="F86" s="52"/>
      <c r="G86" s="53"/>
      <c r="H86" s="15"/>
      <c r="I86" s="55" t="str">
        <f>CONCATENATE("札番",B85," 計")</f>
        <v>札番14 計</v>
      </c>
      <c r="J86" s="56">
        <f>SUMIF(B:B,B85,J:J)</f>
        <v>0</v>
      </c>
      <c r="K86" s="38">
        <f>COUNTIFS($B:$B,B85,K:K,"○")</f>
        <v>0</v>
      </c>
      <c r="L86" s="38"/>
      <c r="M86" s="38"/>
      <c r="N86" s="39" t="str">
        <f>IF(K86=0,"",IF(COUNTIF(B:B,P86)=K86,"","この項番で見積単価（税別）が入力されていない品目があります"))</f>
        <v/>
      </c>
      <c r="O86" s="40">
        <f t="shared" si="49"/>
        <v>0</v>
      </c>
      <c r="P86" s="41">
        <f>B85</f>
        <v>14</v>
      </c>
      <c r="Q86" s="41" t="s">
        <v>16</v>
      </c>
    </row>
    <row r="87" spans="1:17" ht="14.25" customHeight="1">
      <c r="A87" s="49">
        <v>70</v>
      </c>
      <c r="B87" s="49">
        <v>15</v>
      </c>
      <c r="C87" s="49" t="s">
        <v>186</v>
      </c>
      <c r="D87" s="49" t="s">
        <v>121</v>
      </c>
      <c r="E87" s="50" t="s">
        <v>224</v>
      </c>
      <c r="F87" s="49">
        <v>1</v>
      </c>
      <c r="G87" s="51" t="s">
        <v>256</v>
      </c>
      <c r="H87" s="13">
        <v>24</v>
      </c>
      <c r="I87" s="14"/>
      <c r="J87" s="46">
        <f>H87*I87</f>
        <v>0</v>
      </c>
      <c r="K87" s="47" t="str">
        <f>IF(I87="","×","○")</f>
        <v>×</v>
      </c>
      <c r="L87" s="47" t="str">
        <f>IF(I87&gt;=1,"○","×")</f>
        <v>×</v>
      </c>
      <c r="M87" s="47" t="str">
        <f>IF(ISNUMBER(I87),IF(INT(I87)=I87,"○","×"),"×")</f>
        <v>×</v>
      </c>
      <c r="N87" s="48" t="str">
        <f>IF(K87="○",IF(OR(L87="×",M87="×"),"←見積単価（税別）欄には、1以上の整数を入力してください",""),"")</f>
        <v/>
      </c>
      <c r="O87" s="40">
        <f t="shared" si="49"/>
        <v>0</v>
      </c>
      <c r="P87" s="41">
        <f>B87</f>
        <v>15</v>
      </c>
    </row>
    <row r="88" spans="1:17" ht="14.25" customHeight="1">
      <c r="A88" s="52"/>
      <c r="B88" s="52"/>
      <c r="C88" s="53"/>
      <c r="D88" s="52"/>
      <c r="E88" s="54"/>
      <c r="F88" s="52"/>
      <c r="G88" s="53"/>
      <c r="H88" s="15"/>
      <c r="I88" s="55" t="str">
        <f>CONCATENATE("札番",B87," 計")</f>
        <v>札番15 計</v>
      </c>
      <c r="J88" s="56">
        <f>SUMIF(B:B,B87,J:J)</f>
        <v>0</v>
      </c>
      <c r="K88" s="38">
        <f>COUNTIFS($B:$B,B87,K:K,"○")</f>
        <v>0</v>
      </c>
      <c r="L88" s="38"/>
      <c r="M88" s="38"/>
      <c r="N88" s="39" t="str">
        <f>IF(K88=0,"",IF(COUNTIF(B:B,P88)=K88,"","この項番で見積単価（税別）が入力されていない品目があります"))</f>
        <v/>
      </c>
      <c r="O88" s="40">
        <f t="shared" si="49"/>
        <v>0</v>
      </c>
      <c r="P88" s="41">
        <f>B87</f>
        <v>15</v>
      </c>
      <c r="Q88" s="41" t="s">
        <v>16</v>
      </c>
    </row>
    <row r="89" spans="1:17" ht="14.25" customHeight="1">
      <c r="A89" s="49">
        <v>71</v>
      </c>
      <c r="B89" s="49">
        <v>16</v>
      </c>
      <c r="C89" s="49" t="s">
        <v>273</v>
      </c>
      <c r="D89" s="49" t="s">
        <v>274</v>
      </c>
      <c r="E89" s="50" t="s">
        <v>275</v>
      </c>
      <c r="F89" s="49">
        <v>1</v>
      </c>
      <c r="G89" s="51" t="s">
        <v>24</v>
      </c>
      <c r="H89" s="13">
        <v>1</v>
      </c>
      <c r="I89" s="14"/>
      <c r="J89" s="46">
        <f t="shared" ref="J89" si="58">H89*I89</f>
        <v>0</v>
      </c>
      <c r="K89" s="47" t="str">
        <f t="shared" ref="K89" si="59">IF(I89="","×","○")</f>
        <v>×</v>
      </c>
      <c r="L89" s="47" t="str">
        <f t="shared" ref="L89" si="60">IF(I89&gt;=1,"○","×")</f>
        <v>×</v>
      </c>
      <c r="M89" s="47" t="str">
        <f t="shared" ref="M89" si="61">IF(ISNUMBER(I89),IF(INT(I89)=I89,"○","×"),"×")</f>
        <v>×</v>
      </c>
      <c r="N89" s="48" t="str">
        <f t="shared" ref="N89" si="62">IF(K89="○",IF(OR(L89="×",M89="×"),"←見積単価（税別）欄には、1以上の整数を入力してください",""),"")</f>
        <v/>
      </c>
      <c r="O89" s="40">
        <f t="shared" si="49"/>
        <v>0</v>
      </c>
      <c r="P89" s="41">
        <f t="shared" ref="P89" si="63">B89</f>
        <v>16</v>
      </c>
    </row>
    <row r="90" spans="1:17" ht="14.25" customHeight="1">
      <c r="A90" s="52"/>
      <c r="B90" s="52"/>
      <c r="C90" s="53"/>
      <c r="D90" s="52"/>
      <c r="E90" s="54"/>
      <c r="F90" s="52"/>
      <c r="G90" s="53"/>
      <c r="H90" s="15"/>
      <c r="I90" s="55" t="str">
        <f>CONCATENATE("札番",B89," 計")</f>
        <v>札番16 計</v>
      </c>
      <c r="J90" s="56">
        <f>SUMIF(B:B,B89,J:J)</f>
        <v>0</v>
      </c>
      <c r="K90" s="38">
        <f>COUNTIFS($B:$B,B89,K:K,"○")</f>
        <v>0</v>
      </c>
      <c r="L90" s="38"/>
      <c r="M90" s="38"/>
      <c r="N90" s="39" t="str">
        <f>IF(K90=0,"",IF(COUNTIF(B:B,P90)=K90,"","この項番で見積単価（税別）が入力されていない品目があります"))</f>
        <v/>
      </c>
      <c r="O90" s="40">
        <f t="shared" si="49"/>
        <v>0</v>
      </c>
      <c r="P90" s="41">
        <f>B89</f>
        <v>16</v>
      </c>
      <c r="Q90" s="41" t="s">
        <v>16</v>
      </c>
    </row>
    <row r="91" spans="1:17" ht="14.25" customHeight="1">
      <c r="A91" s="49">
        <v>72</v>
      </c>
      <c r="B91" s="49">
        <v>17</v>
      </c>
      <c r="C91" s="49" t="s">
        <v>187</v>
      </c>
      <c r="D91" s="49" t="s">
        <v>122</v>
      </c>
      <c r="E91" s="50" t="s">
        <v>225</v>
      </c>
      <c r="F91" s="49">
        <v>1</v>
      </c>
      <c r="G91" s="51" t="s">
        <v>24</v>
      </c>
      <c r="H91" s="13">
        <v>2</v>
      </c>
      <c r="I91" s="14"/>
      <c r="J91" s="46">
        <f t="shared" ref="J91" si="64">H91*I91</f>
        <v>0</v>
      </c>
      <c r="K91" s="47" t="str">
        <f t="shared" ref="K91" si="65">IF(I91="","×","○")</f>
        <v>×</v>
      </c>
      <c r="L91" s="47" t="str">
        <f t="shared" ref="L91" si="66">IF(I91&gt;=1,"○","×")</f>
        <v>×</v>
      </c>
      <c r="M91" s="47" t="str">
        <f t="shared" ref="M91" si="67">IF(ISNUMBER(I91),IF(INT(I91)=I91,"○","×"),"×")</f>
        <v>×</v>
      </c>
      <c r="N91" s="48" t="str">
        <f t="shared" ref="N91" si="68">IF(K91="○",IF(OR(L91="×",M91="×"),"←見積単価（税別）欄には、1以上の整数を入力してください",""),"")</f>
        <v/>
      </c>
      <c r="O91" s="40">
        <f t="shared" ref="O91:O110" si="69">IF(N91="",0,1)</f>
        <v>0</v>
      </c>
      <c r="P91" s="41">
        <f t="shared" ref="P91" si="70">B91</f>
        <v>17</v>
      </c>
    </row>
    <row r="92" spans="1:17" ht="14.25" customHeight="1">
      <c r="A92" s="52"/>
      <c r="B92" s="52"/>
      <c r="C92" s="53"/>
      <c r="D92" s="52"/>
      <c r="E92" s="54"/>
      <c r="F92" s="52"/>
      <c r="G92" s="53"/>
      <c r="H92" s="15"/>
      <c r="I92" s="55" t="str">
        <f>CONCATENATE("札番",B91," 計")</f>
        <v>札番17 計</v>
      </c>
      <c r="J92" s="56">
        <f>SUMIF(B:B,B91,J:J)</f>
        <v>0</v>
      </c>
      <c r="K92" s="38">
        <f>COUNTIFS($B:$B,B91,K:K,"○")</f>
        <v>0</v>
      </c>
      <c r="L92" s="38"/>
      <c r="M92" s="38"/>
      <c r="N92" s="39" t="str">
        <f>IF(K92=0,"",IF(COUNTIF(B:B,P92)=K92,"","この項番で見積単価（税別）が入力されていない品目があります"))</f>
        <v/>
      </c>
      <c r="O92" s="40">
        <f t="shared" si="69"/>
        <v>0</v>
      </c>
      <c r="P92" s="41">
        <f>B91</f>
        <v>17</v>
      </c>
      <c r="Q92" s="41" t="s">
        <v>16</v>
      </c>
    </row>
    <row r="93" spans="1:17" ht="14.25" customHeight="1">
      <c r="A93" s="49">
        <v>73</v>
      </c>
      <c r="B93" s="49">
        <v>18</v>
      </c>
      <c r="C93" s="49" t="s">
        <v>188</v>
      </c>
      <c r="D93" s="49" t="s">
        <v>123</v>
      </c>
      <c r="E93" s="50" t="s">
        <v>202</v>
      </c>
      <c r="F93" s="49">
        <v>1</v>
      </c>
      <c r="G93" s="51" t="s">
        <v>24</v>
      </c>
      <c r="H93" s="13">
        <v>100</v>
      </c>
      <c r="I93" s="14"/>
      <c r="J93" s="46">
        <f t="shared" ref="J93:J100" si="71">H93*I93</f>
        <v>0</v>
      </c>
      <c r="K93" s="47" t="str">
        <f t="shared" ref="K93:K100" si="72">IF(I93="","×","○")</f>
        <v>×</v>
      </c>
      <c r="L93" s="47" t="str">
        <f t="shared" ref="L93:L100" si="73">IF(I93&gt;=1,"○","×")</f>
        <v>×</v>
      </c>
      <c r="M93" s="47" t="str">
        <f t="shared" ref="M93:M100" si="74">IF(ISNUMBER(I93),IF(INT(I93)=I93,"○","×"),"×")</f>
        <v>×</v>
      </c>
      <c r="N93" s="48" t="str">
        <f t="shared" ref="N93:N100" si="75">IF(K93="○",IF(OR(L93="×",M93="×"),"←見積単価（税別）欄には、1以上の整数を入力してください",""),"")</f>
        <v/>
      </c>
      <c r="O93" s="40">
        <f t="shared" si="69"/>
        <v>0</v>
      </c>
      <c r="P93" s="41">
        <f t="shared" ref="P93:P100" si="76">B93</f>
        <v>18</v>
      </c>
    </row>
    <row r="94" spans="1:17" ht="14.25" customHeight="1">
      <c r="A94" s="49">
        <v>74</v>
      </c>
      <c r="B94" s="49">
        <v>18</v>
      </c>
      <c r="C94" s="49" t="s">
        <v>188</v>
      </c>
      <c r="D94" s="49" t="s">
        <v>124</v>
      </c>
      <c r="E94" s="50" t="s">
        <v>292</v>
      </c>
      <c r="F94" s="49">
        <v>1</v>
      </c>
      <c r="G94" s="51" t="s">
        <v>24</v>
      </c>
      <c r="H94" s="13">
        <v>100</v>
      </c>
      <c r="I94" s="14"/>
      <c r="J94" s="46">
        <f t="shared" si="71"/>
        <v>0</v>
      </c>
      <c r="K94" s="47" t="str">
        <f t="shared" si="72"/>
        <v>×</v>
      </c>
      <c r="L94" s="47" t="str">
        <f t="shared" si="73"/>
        <v>×</v>
      </c>
      <c r="M94" s="47" t="str">
        <f t="shared" si="74"/>
        <v>×</v>
      </c>
      <c r="N94" s="48" t="str">
        <f t="shared" si="75"/>
        <v/>
      </c>
      <c r="O94" s="40">
        <f t="shared" si="69"/>
        <v>0</v>
      </c>
      <c r="P94" s="41">
        <f t="shared" si="76"/>
        <v>18</v>
      </c>
    </row>
    <row r="95" spans="1:17" ht="14.25" customHeight="1">
      <c r="A95" s="49">
        <v>75</v>
      </c>
      <c r="B95" s="49">
        <v>18</v>
      </c>
      <c r="C95" s="49" t="s">
        <v>188</v>
      </c>
      <c r="D95" s="49" t="s">
        <v>125</v>
      </c>
      <c r="E95" s="50"/>
      <c r="F95" s="49">
        <v>1</v>
      </c>
      <c r="G95" s="51" t="s">
        <v>24</v>
      </c>
      <c r="H95" s="13">
        <v>10</v>
      </c>
      <c r="I95" s="14"/>
      <c r="J95" s="46">
        <f t="shared" si="71"/>
        <v>0</v>
      </c>
      <c r="K95" s="47" t="str">
        <f t="shared" si="72"/>
        <v>×</v>
      </c>
      <c r="L95" s="47" t="str">
        <f t="shared" si="73"/>
        <v>×</v>
      </c>
      <c r="M95" s="47" t="str">
        <f t="shared" si="74"/>
        <v>×</v>
      </c>
      <c r="N95" s="48" t="str">
        <f t="shared" si="75"/>
        <v/>
      </c>
      <c r="O95" s="40">
        <f t="shared" si="69"/>
        <v>0</v>
      </c>
      <c r="P95" s="41">
        <f t="shared" si="76"/>
        <v>18</v>
      </c>
    </row>
    <row r="96" spans="1:17" ht="14.25" customHeight="1">
      <c r="A96" s="49">
        <v>76</v>
      </c>
      <c r="B96" s="49">
        <v>18</v>
      </c>
      <c r="C96" s="49" t="s">
        <v>188</v>
      </c>
      <c r="D96" s="61" t="s">
        <v>293</v>
      </c>
      <c r="E96" s="50"/>
      <c r="F96" s="49">
        <v>1</v>
      </c>
      <c r="G96" s="51" t="s">
        <v>24</v>
      </c>
      <c r="H96" s="13">
        <v>60</v>
      </c>
      <c r="I96" s="14"/>
      <c r="J96" s="46">
        <f t="shared" si="71"/>
        <v>0</v>
      </c>
      <c r="K96" s="47" t="str">
        <f t="shared" si="72"/>
        <v>×</v>
      </c>
      <c r="L96" s="47" t="str">
        <f t="shared" si="73"/>
        <v>×</v>
      </c>
      <c r="M96" s="47" t="str">
        <f t="shared" si="74"/>
        <v>×</v>
      </c>
      <c r="N96" s="48" t="str">
        <f t="shared" si="75"/>
        <v/>
      </c>
      <c r="O96" s="40">
        <f t="shared" si="69"/>
        <v>0</v>
      </c>
      <c r="P96" s="41">
        <f t="shared" si="76"/>
        <v>18</v>
      </c>
    </row>
    <row r="97" spans="1:17" ht="14.25" customHeight="1">
      <c r="A97" s="49">
        <v>77</v>
      </c>
      <c r="B97" s="49">
        <v>18</v>
      </c>
      <c r="C97" s="49" t="s">
        <v>188</v>
      </c>
      <c r="D97" s="61" t="s">
        <v>294</v>
      </c>
      <c r="E97" s="50" t="s">
        <v>295</v>
      </c>
      <c r="F97" s="49">
        <v>1</v>
      </c>
      <c r="G97" s="51" t="s">
        <v>24</v>
      </c>
      <c r="H97" s="13">
        <v>60</v>
      </c>
      <c r="I97" s="14"/>
      <c r="J97" s="46">
        <f t="shared" si="71"/>
        <v>0</v>
      </c>
      <c r="K97" s="47" t="str">
        <f t="shared" si="72"/>
        <v>×</v>
      </c>
      <c r="L97" s="47" t="str">
        <f t="shared" si="73"/>
        <v>×</v>
      </c>
      <c r="M97" s="47" t="str">
        <f t="shared" si="74"/>
        <v>×</v>
      </c>
      <c r="N97" s="48" t="str">
        <f t="shared" si="75"/>
        <v/>
      </c>
      <c r="O97" s="40">
        <f t="shared" si="69"/>
        <v>0</v>
      </c>
      <c r="P97" s="41">
        <f t="shared" si="76"/>
        <v>18</v>
      </c>
    </row>
    <row r="98" spans="1:17" ht="14.25" customHeight="1">
      <c r="A98" s="49">
        <v>78</v>
      </c>
      <c r="B98" s="49">
        <v>18</v>
      </c>
      <c r="C98" s="49" t="s">
        <v>188</v>
      </c>
      <c r="D98" s="49" t="s">
        <v>126</v>
      </c>
      <c r="E98" s="50" t="s">
        <v>296</v>
      </c>
      <c r="F98" s="49">
        <v>1</v>
      </c>
      <c r="G98" s="51" t="s">
        <v>24</v>
      </c>
      <c r="H98" s="13">
        <v>60</v>
      </c>
      <c r="I98" s="14"/>
      <c r="J98" s="46">
        <f t="shared" si="71"/>
        <v>0</v>
      </c>
      <c r="K98" s="47" t="str">
        <f t="shared" si="72"/>
        <v>×</v>
      </c>
      <c r="L98" s="47" t="str">
        <f t="shared" si="73"/>
        <v>×</v>
      </c>
      <c r="M98" s="47" t="str">
        <f t="shared" si="74"/>
        <v>×</v>
      </c>
      <c r="N98" s="48" t="str">
        <f t="shared" si="75"/>
        <v/>
      </c>
      <c r="O98" s="40">
        <f t="shared" si="69"/>
        <v>0</v>
      </c>
      <c r="P98" s="41">
        <f t="shared" si="76"/>
        <v>18</v>
      </c>
    </row>
    <row r="99" spans="1:17" ht="14.25" customHeight="1">
      <c r="A99" s="49">
        <v>79</v>
      </c>
      <c r="B99" s="49">
        <v>18</v>
      </c>
      <c r="C99" s="49" t="s">
        <v>188</v>
      </c>
      <c r="D99" s="61" t="s">
        <v>297</v>
      </c>
      <c r="E99" s="50" t="s">
        <v>298</v>
      </c>
      <c r="F99" s="49">
        <v>1</v>
      </c>
      <c r="G99" s="51" t="s">
        <v>24</v>
      </c>
      <c r="H99" s="13">
        <v>5</v>
      </c>
      <c r="I99" s="14"/>
      <c r="J99" s="46">
        <f t="shared" si="71"/>
        <v>0</v>
      </c>
      <c r="K99" s="47" t="str">
        <f t="shared" si="72"/>
        <v>×</v>
      </c>
      <c r="L99" s="47" t="str">
        <f t="shared" si="73"/>
        <v>×</v>
      </c>
      <c r="M99" s="47" t="str">
        <f t="shared" si="74"/>
        <v>×</v>
      </c>
      <c r="N99" s="48" t="str">
        <f t="shared" si="75"/>
        <v/>
      </c>
      <c r="O99" s="40">
        <f t="shared" si="69"/>
        <v>0</v>
      </c>
      <c r="P99" s="41">
        <f t="shared" si="76"/>
        <v>18</v>
      </c>
    </row>
    <row r="100" spans="1:17" ht="14.25" customHeight="1">
      <c r="A100" s="49">
        <v>80</v>
      </c>
      <c r="B100" s="49">
        <v>18</v>
      </c>
      <c r="C100" s="49" t="s">
        <v>188</v>
      </c>
      <c r="D100" s="49" t="s">
        <v>127</v>
      </c>
      <c r="E100" s="50" t="s">
        <v>226</v>
      </c>
      <c r="F100" s="49">
        <v>1</v>
      </c>
      <c r="G100" s="51" t="s">
        <v>24</v>
      </c>
      <c r="H100" s="13">
        <v>5</v>
      </c>
      <c r="I100" s="14"/>
      <c r="J100" s="46">
        <f t="shared" si="71"/>
        <v>0</v>
      </c>
      <c r="K100" s="47" t="str">
        <f t="shared" si="72"/>
        <v>×</v>
      </c>
      <c r="L100" s="47" t="str">
        <f t="shared" si="73"/>
        <v>×</v>
      </c>
      <c r="M100" s="47" t="str">
        <f t="shared" si="74"/>
        <v>×</v>
      </c>
      <c r="N100" s="48" t="str">
        <f t="shared" si="75"/>
        <v/>
      </c>
      <c r="O100" s="40">
        <f t="shared" si="69"/>
        <v>0</v>
      </c>
      <c r="P100" s="41">
        <f t="shared" si="76"/>
        <v>18</v>
      </c>
    </row>
    <row r="101" spans="1:17" ht="14.25" customHeight="1">
      <c r="A101" s="52"/>
      <c r="B101" s="52"/>
      <c r="C101" s="53"/>
      <c r="D101" s="52"/>
      <c r="E101" s="54"/>
      <c r="F101" s="52"/>
      <c r="G101" s="53"/>
      <c r="H101" s="15"/>
      <c r="I101" s="55" t="str">
        <f>CONCATENATE("札番",B100," 計")</f>
        <v>札番18 計</v>
      </c>
      <c r="J101" s="56">
        <f>SUMIF(B:B,B100,J:J)</f>
        <v>0</v>
      </c>
      <c r="K101" s="38">
        <f>COUNTIFS($B:$B,B100,K:K,"○")</f>
        <v>0</v>
      </c>
      <c r="L101" s="38"/>
      <c r="M101" s="38"/>
      <c r="N101" s="39" t="str">
        <f>IF(K101=0,"",IF(COUNTIF(B:B,P101)=K101,"","この項番で見積単価（税別）が入力されていない品目があります"))</f>
        <v/>
      </c>
      <c r="O101" s="40">
        <f t="shared" si="69"/>
        <v>0</v>
      </c>
      <c r="P101" s="41">
        <f>B100</f>
        <v>18</v>
      </c>
      <c r="Q101" s="41" t="s">
        <v>16</v>
      </c>
    </row>
    <row r="102" spans="1:17" ht="14.25" customHeight="1">
      <c r="A102" s="49">
        <v>81</v>
      </c>
      <c r="B102" s="49">
        <v>19</v>
      </c>
      <c r="C102" s="49" t="s">
        <v>189</v>
      </c>
      <c r="D102" s="49" t="s">
        <v>128</v>
      </c>
      <c r="E102" s="50" t="s">
        <v>299</v>
      </c>
      <c r="F102" s="49">
        <v>1</v>
      </c>
      <c r="G102" s="51" t="s">
        <v>24</v>
      </c>
      <c r="H102" s="13">
        <v>10</v>
      </c>
      <c r="I102" s="14"/>
      <c r="J102" s="46">
        <f>H102*I102</f>
        <v>0</v>
      </c>
      <c r="K102" s="47" t="str">
        <f>IF(I102="","×","○")</f>
        <v>×</v>
      </c>
      <c r="L102" s="47" t="str">
        <f>IF(I102&gt;=1,"○","×")</f>
        <v>×</v>
      </c>
      <c r="M102" s="47" t="str">
        <f>IF(ISNUMBER(I102),IF(INT(I102)=I102,"○","×"),"×")</f>
        <v>×</v>
      </c>
      <c r="N102" s="48" t="str">
        <f>IF(K102="○",IF(OR(L102="×",M102="×"),"←見積単価（税別）欄には、1以上の整数を入力してください",""),"")</f>
        <v/>
      </c>
      <c r="O102" s="40">
        <f t="shared" si="69"/>
        <v>0</v>
      </c>
      <c r="P102" s="41">
        <f>B102</f>
        <v>19</v>
      </c>
    </row>
    <row r="103" spans="1:17" ht="14.25" customHeight="1">
      <c r="A103" s="49">
        <v>82</v>
      </c>
      <c r="B103" s="49">
        <v>19</v>
      </c>
      <c r="C103" s="49" t="s">
        <v>189</v>
      </c>
      <c r="D103" s="49" t="s">
        <v>129</v>
      </c>
      <c r="E103" s="50" t="s">
        <v>227</v>
      </c>
      <c r="F103" s="49">
        <v>1</v>
      </c>
      <c r="G103" s="51" t="s">
        <v>24</v>
      </c>
      <c r="H103" s="13">
        <v>5</v>
      </c>
      <c r="I103" s="14"/>
      <c r="J103" s="46">
        <f>H103*I103</f>
        <v>0</v>
      </c>
      <c r="K103" s="47" t="str">
        <f>IF(I103="","×","○")</f>
        <v>×</v>
      </c>
      <c r="L103" s="47" t="str">
        <f>IF(I103&gt;=1,"○","×")</f>
        <v>×</v>
      </c>
      <c r="M103" s="47" t="str">
        <f>IF(ISNUMBER(I103),IF(INT(I103)=I103,"○","×"),"×")</f>
        <v>×</v>
      </c>
      <c r="N103" s="48" t="str">
        <f>IF(K103="○",IF(OR(L103="×",M103="×"),"←見積単価（税別）欄には、1以上の整数を入力してください",""),"")</f>
        <v/>
      </c>
      <c r="O103" s="40">
        <f t="shared" si="69"/>
        <v>0</v>
      </c>
      <c r="P103" s="41">
        <f>B103</f>
        <v>19</v>
      </c>
    </row>
    <row r="104" spans="1:17" ht="14.25" customHeight="1">
      <c r="A104" s="49">
        <v>83</v>
      </c>
      <c r="B104" s="49">
        <v>19</v>
      </c>
      <c r="C104" s="49" t="s">
        <v>189</v>
      </c>
      <c r="D104" s="49" t="s">
        <v>130</v>
      </c>
      <c r="E104" s="50" t="s">
        <v>228</v>
      </c>
      <c r="F104" s="49">
        <v>1</v>
      </c>
      <c r="G104" s="51" t="s">
        <v>24</v>
      </c>
      <c r="H104" s="13">
        <v>5</v>
      </c>
      <c r="I104" s="14"/>
      <c r="J104" s="46">
        <f>H104*I104</f>
        <v>0</v>
      </c>
      <c r="K104" s="47" t="str">
        <f>IF(I104="","×","○")</f>
        <v>×</v>
      </c>
      <c r="L104" s="47" t="str">
        <f>IF(I104&gt;=1,"○","×")</f>
        <v>×</v>
      </c>
      <c r="M104" s="47" t="str">
        <f>IF(ISNUMBER(I104),IF(INT(I104)=I104,"○","×"),"×")</f>
        <v>×</v>
      </c>
      <c r="N104" s="48" t="str">
        <f>IF(K104="○",IF(OR(L104="×",M104="×"),"←見積単価（税別）欄には、1以上の整数を入力してください",""),"")</f>
        <v/>
      </c>
      <c r="O104" s="40">
        <f t="shared" si="69"/>
        <v>0</v>
      </c>
      <c r="P104" s="41">
        <f>B104</f>
        <v>19</v>
      </c>
    </row>
    <row r="105" spans="1:17" ht="14.25" customHeight="1">
      <c r="A105" s="52"/>
      <c r="B105" s="52"/>
      <c r="C105" s="53"/>
      <c r="D105" s="52"/>
      <c r="E105" s="54"/>
      <c r="F105" s="52"/>
      <c r="G105" s="53"/>
      <c r="H105" s="15"/>
      <c r="I105" s="55" t="str">
        <f>CONCATENATE("札番",B104," 計")</f>
        <v>札番19 計</v>
      </c>
      <c r="J105" s="56">
        <f>SUMIF(B:B,B104,J:J)</f>
        <v>0</v>
      </c>
      <c r="K105" s="38">
        <f>COUNTIFS($B:$B,B104,K:K,"○")</f>
        <v>0</v>
      </c>
      <c r="L105" s="38"/>
      <c r="M105" s="38"/>
      <c r="N105" s="39" t="str">
        <f>IF(K105=0,"",IF(COUNTIF(B:B,P105)=K105,"","この項番で見積単価（税別）が入力されていない品目があります"))</f>
        <v/>
      </c>
      <c r="O105" s="40">
        <f t="shared" si="69"/>
        <v>0</v>
      </c>
      <c r="P105" s="41">
        <f>B104</f>
        <v>19</v>
      </c>
      <c r="Q105" s="41" t="s">
        <v>16</v>
      </c>
    </row>
    <row r="106" spans="1:17" ht="14.25" customHeight="1">
      <c r="A106" s="49">
        <v>84</v>
      </c>
      <c r="B106" s="49">
        <v>20</v>
      </c>
      <c r="C106" s="49" t="s">
        <v>190</v>
      </c>
      <c r="D106" s="49" t="s">
        <v>131</v>
      </c>
      <c r="E106" s="50" t="s">
        <v>300</v>
      </c>
      <c r="F106" s="49">
        <v>1</v>
      </c>
      <c r="G106" s="51" t="s">
        <v>24</v>
      </c>
      <c r="H106" s="13">
        <v>40</v>
      </c>
      <c r="I106" s="14"/>
      <c r="J106" s="46">
        <f t="shared" ref="J106:J113" si="77">H106*I106</f>
        <v>0</v>
      </c>
      <c r="K106" s="47" t="str">
        <f t="shared" ref="K106:K113" si="78">IF(I106="","×","○")</f>
        <v>×</v>
      </c>
      <c r="L106" s="47" t="str">
        <f t="shared" ref="L106:L113" si="79">IF(I106&gt;=1,"○","×")</f>
        <v>×</v>
      </c>
      <c r="M106" s="47" t="str">
        <f t="shared" ref="M106:M113" si="80">IF(ISNUMBER(I106),IF(INT(I106)=I106,"○","×"),"×")</f>
        <v>×</v>
      </c>
      <c r="N106" s="48" t="str">
        <f t="shared" ref="N106:N113" si="81">IF(K106="○",IF(OR(L106="×",M106="×"),"←見積単価（税別）欄には、1以上の整数を入力してください",""),"")</f>
        <v/>
      </c>
      <c r="O106" s="40">
        <f t="shared" ref="O106:O107" si="82">IF(N106="",0,1)</f>
        <v>0</v>
      </c>
      <c r="P106" s="41">
        <f t="shared" ref="P106:P113" si="83">B106</f>
        <v>20</v>
      </c>
    </row>
    <row r="107" spans="1:17" ht="14.25" customHeight="1">
      <c r="A107" s="49">
        <v>85</v>
      </c>
      <c r="B107" s="49">
        <v>20</v>
      </c>
      <c r="C107" s="49" t="s">
        <v>190</v>
      </c>
      <c r="D107" s="49" t="s">
        <v>132</v>
      </c>
      <c r="E107" s="50" t="s">
        <v>301</v>
      </c>
      <c r="F107" s="49">
        <v>1</v>
      </c>
      <c r="G107" s="51" t="s">
        <v>24</v>
      </c>
      <c r="H107" s="13">
        <v>25</v>
      </c>
      <c r="I107" s="14"/>
      <c r="J107" s="46">
        <f t="shared" si="77"/>
        <v>0</v>
      </c>
      <c r="K107" s="47" t="str">
        <f t="shared" si="78"/>
        <v>×</v>
      </c>
      <c r="L107" s="47" t="str">
        <f t="shared" si="79"/>
        <v>×</v>
      </c>
      <c r="M107" s="47" t="str">
        <f t="shared" si="80"/>
        <v>×</v>
      </c>
      <c r="N107" s="48" t="str">
        <f t="shared" si="81"/>
        <v/>
      </c>
      <c r="O107" s="40">
        <f t="shared" si="82"/>
        <v>0</v>
      </c>
      <c r="P107" s="41">
        <f t="shared" si="83"/>
        <v>20</v>
      </c>
    </row>
    <row r="108" spans="1:17" ht="14.25" customHeight="1">
      <c r="A108" s="49">
        <v>86</v>
      </c>
      <c r="B108" s="49">
        <v>20</v>
      </c>
      <c r="C108" s="49" t="s">
        <v>190</v>
      </c>
      <c r="D108" s="49" t="s">
        <v>133</v>
      </c>
      <c r="E108" s="50" t="s">
        <v>302</v>
      </c>
      <c r="F108" s="49">
        <v>1</v>
      </c>
      <c r="G108" s="51" t="s">
        <v>24</v>
      </c>
      <c r="H108" s="13">
        <v>40</v>
      </c>
      <c r="I108" s="14"/>
      <c r="J108" s="46">
        <f t="shared" si="77"/>
        <v>0</v>
      </c>
      <c r="K108" s="47" t="str">
        <f t="shared" si="78"/>
        <v>×</v>
      </c>
      <c r="L108" s="47" t="str">
        <f t="shared" si="79"/>
        <v>×</v>
      </c>
      <c r="M108" s="47" t="str">
        <f t="shared" si="80"/>
        <v>×</v>
      </c>
      <c r="N108" s="48" t="str">
        <f t="shared" si="81"/>
        <v/>
      </c>
      <c r="O108" s="40">
        <f t="shared" si="69"/>
        <v>0</v>
      </c>
      <c r="P108" s="41">
        <f t="shared" si="83"/>
        <v>20</v>
      </c>
    </row>
    <row r="109" spans="1:17" ht="14.25" customHeight="1">
      <c r="A109" s="49">
        <v>87</v>
      </c>
      <c r="B109" s="49">
        <v>20</v>
      </c>
      <c r="C109" s="49" t="s">
        <v>190</v>
      </c>
      <c r="D109" s="49" t="s">
        <v>134</v>
      </c>
      <c r="E109" s="50" t="s">
        <v>303</v>
      </c>
      <c r="F109" s="49">
        <v>1</v>
      </c>
      <c r="G109" s="51" t="s">
        <v>24</v>
      </c>
      <c r="H109" s="13">
        <v>25</v>
      </c>
      <c r="I109" s="14"/>
      <c r="J109" s="46">
        <f t="shared" si="77"/>
        <v>0</v>
      </c>
      <c r="K109" s="47" t="str">
        <f t="shared" si="78"/>
        <v>×</v>
      </c>
      <c r="L109" s="47" t="str">
        <f t="shared" si="79"/>
        <v>×</v>
      </c>
      <c r="M109" s="47" t="str">
        <f t="shared" si="80"/>
        <v>×</v>
      </c>
      <c r="N109" s="48" t="str">
        <f t="shared" si="81"/>
        <v/>
      </c>
      <c r="O109" s="40">
        <f t="shared" si="69"/>
        <v>0</v>
      </c>
      <c r="P109" s="41">
        <f t="shared" si="83"/>
        <v>20</v>
      </c>
    </row>
    <row r="110" spans="1:17" ht="14.25" customHeight="1">
      <c r="A110" s="49">
        <v>88</v>
      </c>
      <c r="B110" s="49">
        <v>20</v>
      </c>
      <c r="C110" s="49" t="s">
        <v>190</v>
      </c>
      <c r="D110" s="49" t="s">
        <v>135</v>
      </c>
      <c r="E110" s="50" t="s">
        <v>304</v>
      </c>
      <c r="F110" s="49">
        <v>1</v>
      </c>
      <c r="G110" s="51" t="s">
        <v>24</v>
      </c>
      <c r="H110" s="13">
        <v>40</v>
      </c>
      <c r="I110" s="14"/>
      <c r="J110" s="46">
        <f t="shared" si="77"/>
        <v>0</v>
      </c>
      <c r="K110" s="47" t="str">
        <f t="shared" si="78"/>
        <v>×</v>
      </c>
      <c r="L110" s="47" t="str">
        <f t="shared" si="79"/>
        <v>×</v>
      </c>
      <c r="M110" s="47" t="str">
        <f t="shared" si="80"/>
        <v>×</v>
      </c>
      <c r="N110" s="48" t="str">
        <f t="shared" si="81"/>
        <v/>
      </c>
      <c r="O110" s="40">
        <f t="shared" si="69"/>
        <v>0</v>
      </c>
      <c r="P110" s="41">
        <f t="shared" si="83"/>
        <v>20</v>
      </c>
    </row>
    <row r="111" spans="1:17" ht="14.25" customHeight="1">
      <c r="A111" s="49">
        <v>89</v>
      </c>
      <c r="B111" s="49">
        <v>20</v>
      </c>
      <c r="C111" s="49" t="s">
        <v>190</v>
      </c>
      <c r="D111" s="49" t="s">
        <v>136</v>
      </c>
      <c r="E111" s="50" t="s">
        <v>305</v>
      </c>
      <c r="F111" s="49">
        <v>1</v>
      </c>
      <c r="G111" s="51" t="s">
        <v>24</v>
      </c>
      <c r="H111" s="13">
        <v>130</v>
      </c>
      <c r="I111" s="14"/>
      <c r="J111" s="46">
        <f t="shared" si="77"/>
        <v>0</v>
      </c>
      <c r="K111" s="47" t="str">
        <f t="shared" si="78"/>
        <v>×</v>
      </c>
      <c r="L111" s="47" t="str">
        <f t="shared" si="79"/>
        <v>×</v>
      </c>
      <c r="M111" s="47" t="str">
        <f t="shared" si="80"/>
        <v>×</v>
      </c>
      <c r="N111" s="48" t="str">
        <f t="shared" si="81"/>
        <v/>
      </c>
      <c r="O111" s="40">
        <f t="shared" ref="O111:O134" si="84">IF(N111="",0,1)</f>
        <v>0</v>
      </c>
      <c r="P111" s="41">
        <f t="shared" si="83"/>
        <v>20</v>
      </c>
    </row>
    <row r="112" spans="1:17" ht="14.25" customHeight="1">
      <c r="A112" s="49">
        <v>90</v>
      </c>
      <c r="B112" s="49">
        <v>20</v>
      </c>
      <c r="C112" s="49" t="s">
        <v>190</v>
      </c>
      <c r="D112" s="49" t="s">
        <v>137</v>
      </c>
      <c r="E112" s="50" t="s">
        <v>306</v>
      </c>
      <c r="F112" s="49">
        <v>1</v>
      </c>
      <c r="G112" s="51" t="s">
        <v>24</v>
      </c>
      <c r="H112" s="13">
        <v>40</v>
      </c>
      <c r="I112" s="14"/>
      <c r="J112" s="46">
        <f t="shared" si="77"/>
        <v>0</v>
      </c>
      <c r="K112" s="47" t="str">
        <f t="shared" si="78"/>
        <v>×</v>
      </c>
      <c r="L112" s="47" t="str">
        <f t="shared" si="79"/>
        <v>×</v>
      </c>
      <c r="M112" s="47" t="str">
        <f t="shared" si="80"/>
        <v>×</v>
      </c>
      <c r="N112" s="48" t="str">
        <f t="shared" si="81"/>
        <v/>
      </c>
      <c r="O112" s="40">
        <f t="shared" si="84"/>
        <v>0</v>
      </c>
      <c r="P112" s="41">
        <f t="shared" si="83"/>
        <v>20</v>
      </c>
    </row>
    <row r="113" spans="1:17" ht="14.25" customHeight="1">
      <c r="A113" s="49">
        <v>91</v>
      </c>
      <c r="B113" s="49">
        <v>20</v>
      </c>
      <c r="C113" s="49" t="s">
        <v>190</v>
      </c>
      <c r="D113" s="49" t="s">
        <v>270</v>
      </c>
      <c r="E113" s="50" t="s">
        <v>307</v>
      </c>
      <c r="F113" s="49">
        <v>1</v>
      </c>
      <c r="G113" s="51" t="s">
        <v>24</v>
      </c>
      <c r="H113" s="13">
        <v>70</v>
      </c>
      <c r="I113" s="14"/>
      <c r="J113" s="46">
        <f t="shared" si="77"/>
        <v>0</v>
      </c>
      <c r="K113" s="47" t="str">
        <f t="shared" si="78"/>
        <v>×</v>
      </c>
      <c r="L113" s="47" t="str">
        <f t="shared" si="79"/>
        <v>×</v>
      </c>
      <c r="M113" s="47" t="str">
        <f t="shared" si="80"/>
        <v>×</v>
      </c>
      <c r="N113" s="48" t="str">
        <f t="shared" si="81"/>
        <v/>
      </c>
      <c r="O113" s="40">
        <f t="shared" si="84"/>
        <v>0</v>
      </c>
      <c r="P113" s="41">
        <f t="shared" si="83"/>
        <v>20</v>
      </c>
    </row>
    <row r="114" spans="1:17" ht="14.25" customHeight="1">
      <c r="A114" s="52"/>
      <c r="B114" s="52"/>
      <c r="C114" s="53"/>
      <c r="D114" s="52"/>
      <c r="E114" s="54"/>
      <c r="F114" s="52"/>
      <c r="G114" s="53"/>
      <c r="H114" s="15"/>
      <c r="I114" s="55" t="str">
        <f>CONCATENATE("札番",B113," 計")</f>
        <v>札番20 計</v>
      </c>
      <c r="J114" s="56">
        <f>SUMIF(B:B,B113,J:J)</f>
        <v>0</v>
      </c>
      <c r="K114" s="38">
        <f>COUNTIFS($B:$B,B113,K:K,"○")</f>
        <v>0</v>
      </c>
      <c r="L114" s="38"/>
      <c r="M114" s="38"/>
      <c r="N114" s="39" t="str">
        <f>IF(K114=0,"",IF(COUNTIF(B:B,P114)=K114,"","この項番で見積単価（税別）が入力されていない品目があります"))</f>
        <v/>
      </c>
      <c r="O114" s="40">
        <f t="shared" si="84"/>
        <v>0</v>
      </c>
      <c r="P114" s="41">
        <f>B113</f>
        <v>20</v>
      </c>
      <c r="Q114" s="41" t="s">
        <v>16</v>
      </c>
    </row>
    <row r="115" spans="1:17" ht="14.25" customHeight="1">
      <c r="A115" s="49">
        <v>92</v>
      </c>
      <c r="B115" s="49">
        <v>21</v>
      </c>
      <c r="C115" s="49" t="s">
        <v>259</v>
      </c>
      <c r="D115" s="49" t="s">
        <v>308</v>
      </c>
      <c r="E115" s="50" t="s">
        <v>229</v>
      </c>
      <c r="F115" s="49">
        <v>1</v>
      </c>
      <c r="G115" s="51" t="s">
        <v>24</v>
      </c>
      <c r="H115" s="13">
        <v>4</v>
      </c>
      <c r="I115" s="14"/>
      <c r="J115" s="46">
        <f t="shared" ref="J115:J123" si="85">H115*I115</f>
        <v>0</v>
      </c>
      <c r="K115" s="47" t="str">
        <f t="shared" ref="K115:K123" si="86">IF(I115="","×","○")</f>
        <v>×</v>
      </c>
      <c r="L115" s="47" t="str">
        <f t="shared" ref="L115:L123" si="87">IF(I115&gt;=1,"○","×")</f>
        <v>×</v>
      </c>
      <c r="M115" s="47" t="str">
        <f t="shared" ref="M115:M123" si="88">IF(ISNUMBER(I115),IF(INT(I115)=I115,"○","×"),"×")</f>
        <v>×</v>
      </c>
      <c r="N115" s="48" t="str">
        <f t="shared" ref="N115:N123" si="89">IF(K115="○",IF(OR(L115="×",M115="×"),"←見積単価（税別）欄には、1以上の整数を入力してください",""),"")</f>
        <v/>
      </c>
      <c r="O115" s="40">
        <f t="shared" si="84"/>
        <v>0</v>
      </c>
      <c r="P115" s="41">
        <f t="shared" ref="P115:P123" si="90">B115</f>
        <v>21</v>
      </c>
    </row>
    <row r="116" spans="1:17" ht="14.25" customHeight="1">
      <c r="A116" s="49">
        <v>93</v>
      </c>
      <c r="B116" s="49">
        <v>21</v>
      </c>
      <c r="C116" s="49" t="s">
        <v>259</v>
      </c>
      <c r="D116" s="49" t="s">
        <v>309</v>
      </c>
      <c r="E116" s="50" t="s">
        <v>230</v>
      </c>
      <c r="F116" s="49">
        <v>1</v>
      </c>
      <c r="G116" s="51" t="s">
        <v>24</v>
      </c>
      <c r="H116" s="13">
        <v>6</v>
      </c>
      <c r="I116" s="14"/>
      <c r="J116" s="46">
        <f t="shared" si="85"/>
        <v>0</v>
      </c>
      <c r="K116" s="47" t="str">
        <f t="shared" si="86"/>
        <v>×</v>
      </c>
      <c r="L116" s="47" t="str">
        <f t="shared" si="87"/>
        <v>×</v>
      </c>
      <c r="M116" s="47" t="str">
        <f t="shared" si="88"/>
        <v>×</v>
      </c>
      <c r="N116" s="48" t="str">
        <f t="shared" si="89"/>
        <v/>
      </c>
      <c r="O116" s="40">
        <f t="shared" si="84"/>
        <v>0</v>
      </c>
      <c r="P116" s="41">
        <f t="shared" si="90"/>
        <v>21</v>
      </c>
    </row>
    <row r="117" spans="1:17" ht="14.25" customHeight="1">
      <c r="A117" s="49">
        <v>94</v>
      </c>
      <c r="B117" s="49">
        <v>21</v>
      </c>
      <c r="C117" s="49" t="s">
        <v>259</v>
      </c>
      <c r="D117" s="49" t="s">
        <v>310</v>
      </c>
      <c r="E117" s="50" t="s">
        <v>231</v>
      </c>
      <c r="F117" s="49">
        <v>1</v>
      </c>
      <c r="G117" s="51" t="s">
        <v>24</v>
      </c>
      <c r="H117" s="13">
        <v>28</v>
      </c>
      <c r="I117" s="14"/>
      <c r="J117" s="46">
        <f t="shared" si="85"/>
        <v>0</v>
      </c>
      <c r="K117" s="47" t="str">
        <f t="shared" si="86"/>
        <v>×</v>
      </c>
      <c r="L117" s="47" t="str">
        <f t="shared" si="87"/>
        <v>×</v>
      </c>
      <c r="M117" s="47" t="str">
        <f t="shared" si="88"/>
        <v>×</v>
      </c>
      <c r="N117" s="48" t="str">
        <f t="shared" si="89"/>
        <v/>
      </c>
      <c r="O117" s="40">
        <f t="shared" si="84"/>
        <v>0</v>
      </c>
      <c r="P117" s="41">
        <f t="shared" si="90"/>
        <v>21</v>
      </c>
    </row>
    <row r="118" spans="1:17" ht="14.25" customHeight="1">
      <c r="A118" s="49">
        <v>95</v>
      </c>
      <c r="B118" s="49">
        <v>21</v>
      </c>
      <c r="C118" s="49" t="s">
        <v>259</v>
      </c>
      <c r="D118" s="49" t="s">
        <v>311</v>
      </c>
      <c r="E118" s="50" t="s">
        <v>232</v>
      </c>
      <c r="F118" s="49">
        <v>1</v>
      </c>
      <c r="G118" s="51" t="s">
        <v>24</v>
      </c>
      <c r="H118" s="13">
        <v>4</v>
      </c>
      <c r="I118" s="14"/>
      <c r="J118" s="46">
        <f t="shared" si="85"/>
        <v>0</v>
      </c>
      <c r="K118" s="47" t="str">
        <f t="shared" si="86"/>
        <v>×</v>
      </c>
      <c r="L118" s="47" t="str">
        <f t="shared" si="87"/>
        <v>×</v>
      </c>
      <c r="M118" s="47" t="str">
        <f t="shared" si="88"/>
        <v>×</v>
      </c>
      <c r="N118" s="48" t="str">
        <f t="shared" si="89"/>
        <v/>
      </c>
      <c r="O118" s="40">
        <f t="shared" si="84"/>
        <v>0</v>
      </c>
      <c r="P118" s="41">
        <f t="shared" si="90"/>
        <v>21</v>
      </c>
    </row>
    <row r="119" spans="1:17" ht="14.25" customHeight="1">
      <c r="A119" s="49">
        <v>96</v>
      </c>
      <c r="B119" s="49">
        <v>21</v>
      </c>
      <c r="C119" s="49" t="s">
        <v>259</v>
      </c>
      <c r="D119" s="49" t="s">
        <v>312</v>
      </c>
      <c r="E119" s="50" t="s">
        <v>233</v>
      </c>
      <c r="F119" s="49">
        <v>1</v>
      </c>
      <c r="G119" s="51" t="s">
        <v>24</v>
      </c>
      <c r="H119" s="13">
        <v>4</v>
      </c>
      <c r="I119" s="14"/>
      <c r="J119" s="46">
        <f t="shared" si="85"/>
        <v>0</v>
      </c>
      <c r="K119" s="47" t="str">
        <f t="shared" si="86"/>
        <v>×</v>
      </c>
      <c r="L119" s="47" t="str">
        <f t="shared" si="87"/>
        <v>×</v>
      </c>
      <c r="M119" s="47" t="str">
        <f t="shared" si="88"/>
        <v>×</v>
      </c>
      <c r="N119" s="48" t="str">
        <f t="shared" si="89"/>
        <v/>
      </c>
      <c r="O119" s="40">
        <f t="shared" si="84"/>
        <v>0</v>
      </c>
      <c r="P119" s="41">
        <f t="shared" si="90"/>
        <v>21</v>
      </c>
    </row>
    <row r="120" spans="1:17" ht="14.25" customHeight="1">
      <c r="A120" s="49">
        <v>97</v>
      </c>
      <c r="B120" s="49">
        <v>21</v>
      </c>
      <c r="C120" s="49" t="s">
        <v>259</v>
      </c>
      <c r="D120" s="49" t="s">
        <v>313</v>
      </c>
      <c r="E120" s="50" t="s">
        <v>234</v>
      </c>
      <c r="F120" s="49">
        <v>1</v>
      </c>
      <c r="G120" s="51" t="s">
        <v>24</v>
      </c>
      <c r="H120" s="13">
        <v>27</v>
      </c>
      <c r="I120" s="14"/>
      <c r="J120" s="46">
        <f t="shared" si="85"/>
        <v>0</v>
      </c>
      <c r="K120" s="47" t="str">
        <f t="shared" si="86"/>
        <v>×</v>
      </c>
      <c r="L120" s="47" t="str">
        <f t="shared" si="87"/>
        <v>×</v>
      </c>
      <c r="M120" s="47" t="str">
        <f t="shared" si="88"/>
        <v>×</v>
      </c>
      <c r="N120" s="48" t="str">
        <f t="shared" si="89"/>
        <v/>
      </c>
      <c r="O120" s="40">
        <f t="shared" si="84"/>
        <v>0</v>
      </c>
      <c r="P120" s="41">
        <f t="shared" si="90"/>
        <v>21</v>
      </c>
    </row>
    <row r="121" spans="1:17" ht="14.25" customHeight="1">
      <c r="A121" s="49">
        <v>98</v>
      </c>
      <c r="B121" s="49">
        <v>21</v>
      </c>
      <c r="C121" s="49" t="s">
        <v>259</v>
      </c>
      <c r="D121" s="49" t="s">
        <v>314</v>
      </c>
      <c r="E121" s="50" t="s">
        <v>235</v>
      </c>
      <c r="F121" s="49">
        <v>1</v>
      </c>
      <c r="G121" s="51" t="s">
        <v>24</v>
      </c>
      <c r="H121" s="13">
        <v>9</v>
      </c>
      <c r="I121" s="14"/>
      <c r="J121" s="46">
        <f t="shared" si="85"/>
        <v>0</v>
      </c>
      <c r="K121" s="47" t="str">
        <f t="shared" si="86"/>
        <v>×</v>
      </c>
      <c r="L121" s="47" t="str">
        <f t="shared" si="87"/>
        <v>×</v>
      </c>
      <c r="M121" s="47" t="str">
        <f t="shared" si="88"/>
        <v>×</v>
      </c>
      <c r="N121" s="48" t="str">
        <f t="shared" si="89"/>
        <v/>
      </c>
      <c r="O121" s="40">
        <f t="shared" si="84"/>
        <v>0</v>
      </c>
      <c r="P121" s="41">
        <f t="shared" si="90"/>
        <v>21</v>
      </c>
    </row>
    <row r="122" spans="1:17" ht="14.25" customHeight="1">
      <c r="A122" s="49">
        <v>99</v>
      </c>
      <c r="B122" s="49">
        <v>21</v>
      </c>
      <c r="C122" s="49" t="s">
        <v>259</v>
      </c>
      <c r="D122" s="49" t="s">
        <v>138</v>
      </c>
      <c r="E122" s="50" t="s">
        <v>236</v>
      </c>
      <c r="F122" s="49">
        <v>1</v>
      </c>
      <c r="G122" s="51" t="s">
        <v>24</v>
      </c>
      <c r="H122" s="13">
        <v>5</v>
      </c>
      <c r="I122" s="14"/>
      <c r="J122" s="46">
        <f t="shared" si="85"/>
        <v>0</v>
      </c>
      <c r="K122" s="47" t="str">
        <f t="shared" si="86"/>
        <v>×</v>
      </c>
      <c r="L122" s="47" t="str">
        <f t="shared" si="87"/>
        <v>×</v>
      </c>
      <c r="M122" s="47" t="str">
        <f t="shared" si="88"/>
        <v>×</v>
      </c>
      <c r="N122" s="48" t="str">
        <f t="shared" si="89"/>
        <v/>
      </c>
      <c r="O122" s="40">
        <f t="shared" si="84"/>
        <v>0</v>
      </c>
      <c r="P122" s="41">
        <f t="shared" si="90"/>
        <v>21</v>
      </c>
    </row>
    <row r="123" spans="1:17" ht="14.25" customHeight="1">
      <c r="A123" s="49">
        <v>100</v>
      </c>
      <c r="B123" s="49">
        <v>21</v>
      </c>
      <c r="C123" s="49" t="s">
        <v>259</v>
      </c>
      <c r="D123" s="49" t="s">
        <v>139</v>
      </c>
      <c r="E123" s="50" t="s">
        <v>237</v>
      </c>
      <c r="F123" s="49">
        <v>1</v>
      </c>
      <c r="G123" s="51" t="s">
        <v>24</v>
      </c>
      <c r="H123" s="13">
        <v>5</v>
      </c>
      <c r="I123" s="14"/>
      <c r="J123" s="46">
        <f t="shared" si="85"/>
        <v>0</v>
      </c>
      <c r="K123" s="47" t="str">
        <f t="shared" si="86"/>
        <v>×</v>
      </c>
      <c r="L123" s="47" t="str">
        <f t="shared" si="87"/>
        <v>×</v>
      </c>
      <c r="M123" s="47" t="str">
        <f t="shared" si="88"/>
        <v>×</v>
      </c>
      <c r="N123" s="48" t="str">
        <f t="shared" si="89"/>
        <v/>
      </c>
      <c r="O123" s="40">
        <f t="shared" si="84"/>
        <v>0</v>
      </c>
      <c r="P123" s="41">
        <f t="shared" si="90"/>
        <v>21</v>
      </c>
    </row>
    <row r="124" spans="1:17" ht="14.25" customHeight="1">
      <c r="A124" s="52"/>
      <c r="B124" s="52"/>
      <c r="C124" s="53"/>
      <c r="D124" s="52"/>
      <c r="E124" s="54"/>
      <c r="F124" s="52"/>
      <c r="G124" s="53"/>
      <c r="H124" s="15"/>
      <c r="I124" s="55" t="str">
        <f>CONCATENATE("札番",B123," 計")</f>
        <v>札番21 計</v>
      </c>
      <c r="J124" s="56">
        <f>SUMIF(B:B,B123,J:J)</f>
        <v>0</v>
      </c>
      <c r="K124" s="38">
        <f>COUNTIFS($B:$B,B123,K:K,"○")</f>
        <v>0</v>
      </c>
      <c r="L124" s="38"/>
      <c r="M124" s="38"/>
      <c r="N124" s="39" t="str">
        <f>IF(K124=0,"",IF(COUNTIF(B:B,P124)=K124,"","この項番で見積単価（税別）が入力されていない品目があります"))</f>
        <v/>
      </c>
      <c r="O124" s="40">
        <f t="shared" si="84"/>
        <v>0</v>
      </c>
      <c r="P124" s="41">
        <f>B123</f>
        <v>21</v>
      </c>
      <c r="Q124" s="41" t="s">
        <v>16</v>
      </c>
    </row>
    <row r="125" spans="1:17" ht="14.25" customHeight="1">
      <c r="A125" s="58">
        <v>101</v>
      </c>
      <c r="B125" s="58">
        <v>22</v>
      </c>
      <c r="C125" s="58" t="s">
        <v>188</v>
      </c>
      <c r="D125" s="58" t="s">
        <v>276</v>
      </c>
      <c r="E125" s="59"/>
      <c r="F125" s="58">
        <v>1</v>
      </c>
      <c r="G125" s="60" t="s">
        <v>24</v>
      </c>
      <c r="H125" s="13">
        <v>80</v>
      </c>
      <c r="I125" s="14"/>
      <c r="J125" s="46">
        <f t="shared" ref="J125:J126" si="91">H125*I125</f>
        <v>0</v>
      </c>
      <c r="K125" s="47" t="str">
        <f t="shared" ref="K125" si="92">IF(I125="","×","○")</f>
        <v>×</v>
      </c>
      <c r="L125" s="47" t="str">
        <f t="shared" ref="L125" si="93">IF(I125&gt;=1,"○","×")</f>
        <v>×</v>
      </c>
      <c r="M125" s="47" t="str">
        <f t="shared" ref="M125" si="94">IF(ISNUMBER(I125),IF(INT(I125)=I125,"○","×"),"×")</f>
        <v>×</v>
      </c>
      <c r="N125" s="48" t="str">
        <f t="shared" ref="N125" si="95">IF(K125="○",IF(OR(L125="×",M125="×"),"←見積単価（税別）欄には、1以上の整数を入力してください",""),"")</f>
        <v/>
      </c>
      <c r="O125" s="40">
        <f t="shared" ref="O125" si="96">IF(N125="",0,1)</f>
        <v>0</v>
      </c>
      <c r="P125" s="41">
        <f t="shared" ref="P125" si="97">B125</f>
        <v>22</v>
      </c>
    </row>
    <row r="126" spans="1:17" ht="14.25" customHeight="1">
      <c r="A126" s="49">
        <v>102</v>
      </c>
      <c r="B126" s="49">
        <v>22</v>
      </c>
      <c r="C126" s="49" t="s">
        <v>188</v>
      </c>
      <c r="D126" s="49" t="s">
        <v>140</v>
      </c>
      <c r="E126" s="50" t="s">
        <v>238</v>
      </c>
      <c r="F126" s="49">
        <v>24</v>
      </c>
      <c r="G126" s="51" t="s">
        <v>24</v>
      </c>
      <c r="H126" s="13">
        <v>40</v>
      </c>
      <c r="I126" s="14"/>
      <c r="J126" s="46">
        <f t="shared" si="91"/>
        <v>0</v>
      </c>
      <c r="K126" s="47" t="str">
        <f t="shared" ref="K126" si="98">IF(I126="","×","○")</f>
        <v>×</v>
      </c>
      <c r="L126" s="47" t="str">
        <f t="shared" ref="L126" si="99">IF(I126&gt;=1,"○","×")</f>
        <v>×</v>
      </c>
      <c r="M126" s="47" t="str">
        <f t="shared" ref="M126" si="100">IF(ISNUMBER(I126),IF(INT(I126)=I126,"○","×"),"×")</f>
        <v>×</v>
      </c>
      <c r="N126" s="48" t="str">
        <f t="shared" ref="N126" si="101">IF(K126="○",IF(OR(L126="×",M126="×"),"←見積単価（税別）欄には、1以上の整数を入力してください",""),"")</f>
        <v/>
      </c>
      <c r="O126" s="40">
        <f t="shared" si="84"/>
        <v>0</v>
      </c>
      <c r="P126" s="41">
        <f t="shared" ref="P126" si="102">B126</f>
        <v>22</v>
      </c>
    </row>
    <row r="127" spans="1:17" ht="14.25" customHeight="1">
      <c r="A127" s="52"/>
      <c r="B127" s="52"/>
      <c r="C127" s="53"/>
      <c r="D127" s="52"/>
      <c r="E127" s="54"/>
      <c r="F127" s="52"/>
      <c r="G127" s="53"/>
      <c r="H127" s="15"/>
      <c r="I127" s="55" t="str">
        <f>CONCATENATE("札番",B126," 計")</f>
        <v>札番22 計</v>
      </c>
      <c r="J127" s="56">
        <f>SUMIF(B:B,B126,J:J)</f>
        <v>0</v>
      </c>
      <c r="K127" s="38">
        <f>COUNTIFS($B:$B,B126,K:K,"○")</f>
        <v>0</v>
      </c>
      <c r="L127" s="38"/>
      <c r="M127" s="38"/>
      <c r="N127" s="39" t="str">
        <f>IF(K127=0,"",IF(COUNTIF(B:B,P127)=K127,"","この項番で見積単価（税別）が入力されていない品目があります"))</f>
        <v/>
      </c>
      <c r="O127" s="40">
        <f t="shared" si="84"/>
        <v>0</v>
      </c>
      <c r="P127" s="41">
        <f>B126</f>
        <v>22</v>
      </c>
      <c r="Q127" s="41" t="s">
        <v>16</v>
      </c>
    </row>
    <row r="128" spans="1:17" ht="14.25" customHeight="1">
      <c r="A128" s="49">
        <v>103</v>
      </c>
      <c r="B128" s="49">
        <v>23</v>
      </c>
      <c r="C128" s="49" t="s">
        <v>191</v>
      </c>
      <c r="D128" s="49" t="s">
        <v>141</v>
      </c>
      <c r="E128" s="50" t="s">
        <v>239</v>
      </c>
      <c r="F128" s="49">
        <v>50</v>
      </c>
      <c r="G128" s="51" t="s">
        <v>24</v>
      </c>
      <c r="H128" s="13">
        <v>3</v>
      </c>
      <c r="I128" s="14"/>
      <c r="J128" s="46">
        <f>H128*I128</f>
        <v>0</v>
      </c>
      <c r="K128" s="47" t="str">
        <f>IF(I128="","×","○")</f>
        <v>×</v>
      </c>
      <c r="L128" s="47" t="str">
        <f>IF(I128&gt;=1,"○","×")</f>
        <v>×</v>
      </c>
      <c r="M128" s="47" t="str">
        <f>IF(ISNUMBER(I128),IF(INT(I128)=I128,"○","×"),"×")</f>
        <v>×</v>
      </c>
      <c r="N128" s="48" t="str">
        <f>IF(K128="○",IF(OR(L128="×",M128="×"),"←見積単価（税別）欄には、1以上の整数を入力してください",""),"")</f>
        <v/>
      </c>
      <c r="O128" s="40">
        <f t="shared" ref="O128:O129" si="103">IF(N128="",0,1)</f>
        <v>0</v>
      </c>
      <c r="P128" s="41">
        <f>B128</f>
        <v>23</v>
      </c>
    </row>
    <row r="129" spans="1:17" ht="14.25" customHeight="1">
      <c r="A129" s="49">
        <v>104</v>
      </c>
      <c r="B129" s="49">
        <v>23</v>
      </c>
      <c r="C129" s="49" t="s">
        <v>191</v>
      </c>
      <c r="D129" s="49" t="s">
        <v>142</v>
      </c>
      <c r="E129" s="50" t="s">
        <v>240</v>
      </c>
      <c r="F129" s="49">
        <v>3</v>
      </c>
      <c r="G129" s="51" t="s">
        <v>24</v>
      </c>
      <c r="H129" s="13">
        <v>3</v>
      </c>
      <c r="I129" s="14"/>
      <c r="J129" s="46">
        <f>H129*I129</f>
        <v>0</v>
      </c>
      <c r="K129" s="47" t="str">
        <f>IF(I129="","×","○")</f>
        <v>×</v>
      </c>
      <c r="L129" s="47" t="str">
        <f>IF(I129&gt;=1,"○","×")</f>
        <v>×</v>
      </c>
      <c r="M129" s="47" t="str">
        <f>IF(ISNUMBER(I129),IF(INT(I129)=I129,"○","×"),"×")</f>
        <v>×</v>
      </c>
      <c r="N129" s="48" t="str">
        <f>IF(K129="○",IF(OR(L129="×",M129="×"),"←見積単価（税別）欄には、1以上の整数を入力してください",""),"")</f>
        <v/>
      </c>
      <c r="O129" s="40">
        <f t="shared" si="103"/>
        <v>0</v>
      </c>
      <c r="P129" s="41">
        <f>B129</f>
        <v>23</v>
      </c>
    </row>
    <row r="130" spans="1:17" ht="14.25" customHeight="1">
      <c r="A130" s="49">
        <v>105</v>
      </c>
      <c r="B130" s="49">
        <v>23</v>
      </c>
      <c r="C130" s="49" t="s">
        <v>191</v>
      </c>
      <c r="D130" s="49" t="s">
        <v>143</v>
      </c>
      <c r="E130" s="50" t="s">
        <v>241</v>
      </c>
      <c r="F130" s="49">
        <v>1</v>
      </c>
      <c r="G130" s="51" t="s">
        <v>24</v>
      </c>
      <c r="H130" s="13">
        <v>4</v>
      </c>
      <c r="I130" s="14"/>
      <c r="J130" s="46">
        <f>H130*I130</f>
        <v>0</v>
      </c>
      <c r="K130" s="47" t="str">
        <f>IF(I130="","×","○")</f>
        <v>×</v>
      </c>
      <c r="L130" s="47" t="str">
        <f>IF(I130&gt;=1,"○","×")</f>
        <v>×</v>
      </c>
      <c r="M130" s="47" t="str">
        <f>IF(ISNUMBER(I130),IF(INT(I130)=I130,"○","×"),"×")</f>
        <v>×</v>
      </c>
      <c r="N130" s="48" t="str">
        <f>IF(K130="○",IF(OR(L130="×",M130="×"),"←見積単価（税別）欄には、1以上の整数を入力してください",""),"")</f>
        <v/>
      </c>
      <c r="O130" s="40">
        <f t="shared" si="84"/>
        <v>0</v>
      </c>
      <c r="P130" s="41">
        <f>B130</f>
        <v>23</v>
      </c>
    </row>
    <row r="131" spans="1:17" ht="14.25" customHeight="1">
      <c r="A131" s="49">
        <v>106</v>
      </c>
      <c r="B131" s="49">
        <v>23</v>
      </c>
      <c r="C131" s="49" t="s">
        <v>191</v>
      </c>
      <c r="D131" s="49" t="s">
        <v>144</v>
      </c>
      <c r="E131" s="50" t="s">
        <v>315</v>
      </c>
      <c r="F131" s="49">
        <v>1</v>
      </c>
      <c r="G131" s="51" t="s">
        <v>24</v>
      </c>
      <c r="H131" s="13">
        <v>5</v>
      </c>
      <c r="I131" s="14"/>
      <c r="J131" s="46">
        <f>H131*I131</f>
        <v>0</v>
      </c>
      <c r="K131" s="47" t="str">
        <f>IF(I131="","×","○")</f>
        <v>×</v>
      </c>
      <c r="L131" s="47" t="str">
        <f>IF(I131&gt;=1,"○","×")</f>
        <v>×</v>
      </c>
      <c r="M131" s="47" t="str">
        <f>IF(ISNUMBER(I131),IF(INT(I131)=I131,"○","×"),"×")</f>
        <v>×</v>
      </c>
      <c r="N131" s="48" t="str">
        <f>IF(K131="○",IF(OR(L131="×",M131="×"),"←見積単価（税別）欄には、1以上の整数を入力してください",""),"")</f>
        <v/>
      </c>
      <c r="O131" s="40">
        <f t="shared" si="84"/>
        <v>0</v>
      </c>
      <c r="P131" s="41">
        <f>B131</f>
        <v>23</v>
      </c>
    </row>
    <row r="132" spans="1:17" ht="14.25" customHeight="1">
      <c r="A132" s="52"/>
      <c r="B132" s="52"/>
      <c r="C132" s="53"/>
      <c r="D132" s="52"/>
      <c r="E132" s="54"/>
      <c r="F132" s="52"/>
      <c r="G132" s="53"/>
      <c r="H132" s="15"/>
      <c r="I132" s="55" t="str">
        <f>CONCATENATE("札番",B131," 計")</f>
        <v>札番23 計</v>
      </c>
      <c r="J132" s="56">
        <f>SUMIF(B:B,B131,J:J)</f>
        <v>0</v>
      </c>
      <c r="K132" s="38">
        <f>COUNTIFS($B:$B,B131,K:K,"○")</f>
        <v>0</v>
      </c>
      <c r="L132" s="38"/>
      <c r="M132" s="38"/>
      <c r="N132" s="39" t="str">
        <f>IF(K132=0,"",IF(COUNTIF(B:B,P132)=K132,"","この項番で見積単価（税別）が入力されていない品目があります"))</f>
        <v/>
      </c>
      <c r="O132" s="40">
        <f t="shared" si="84"/>
        <v>0</v>
      </c>
      <c r="P132" s="41">
        <f>B131</f>
        <v>23</v>
      </c>
      <c r="Q132" s="41" t="s">
        <v>16</v>
      </c>
    </row>
    <row r="133" spans="1:17" ht="14.25" customHeight="1">
      <c r="A133" s="49">
        <v>107</v>
      </c>
      <c r="B133" s="49">
        <v>24</v>
      </c>
      <c r="C133" s="49" t="s">
        <v>192</v>
      </c>
      <c r="D133" s="49" t="s">
        <v>145</v>
      </c>
      <c r="E133" s="57" t="s">
        <v>242</v>
      </c>
      <c r="F133" s="49">
        <v>100</v>
      </c>
      <c r="G133" s="51" t="s">
        <v>24</v>
      </c>
      <c r="H133" s="13">
        <v>10</v>
      </c>
      <c r="I133" s="14"/>
      <c r="J133" s="46">
        <f t="shared" ref="J133" si="104">H133*I133</f>
        <v>0</v>
      </c>
      <c r="K133" s="47" t="str">
        <f t="shared" ref="K133" si="105">IF(I133="","×","○")</f>
        <v>×</v>
      </c>
      <c r="L133" s="47" t="str">
        <f t="shared" ref="L133" si="106">IF(I133&gt;=1,"○","×")</f>
        <v>×</v>
      </c>
      <c r="M133" s="47" t="str">
        <f t="shared" ref="M133" si="107">IF(ISNUMBER(I133),IF(INT(I133)=I133,"○","×"),"×")</f>
        <v>×</v>
      </c>
      <c r="N133" s="48" t="str">
        <f t="shared" ref="N133" si="108">IF(K133="○",IF(OR(L133="×",M133="×"),"←見積単価（税別）欄には、1以上の整数を入力してください",""),"")</f>
        <v/>
      </c>
      <c r="O133" s="40">
        <f t="shared" si="84"/>
        <v>0</v>
      </c>
      <c r="P133" s="41">
        <f t="shared" ref="P133" si="109">B133</f>
        <v>24</v>
      </c>
    </row>
    <row r="134" spans="1:17" ht="14.25" customHeight="1">
      <c r="A134" s="52"/>
      <c r="B134" s="52"/>
      <c r="C134" s="53"/>
      <c r="D134" s="52"/>
      <c r="E134" s="54"/>
      <c r="F134" s="52"/>
      <c r="G134" s="53"/>
      <c r="H134" s="15"/>
      <c r="I134" s="55" t="str">
        <f>CONCATENATE("札番",B133," 計")</f>
        <v>札番24 計</v>
      </c>
      <c r="J134" s="56">
        <f>SUMIF(B:B,B133,J:J)</f>
        <v>0</v>
      </c>
      <c r="K134" s="38">
        <f>COUNTIFS($B:$B,B133,K:K,"○")</f>
        <v>0</v>
      </c>
      <c r="L134" s="38"/>
      <c r="M134" s="38"/>
      <c r="N134" s="39" t="str">
        <f>IF(K134=0,"",IF(COUNTIF(B:B,P134)=K134,"","この項番で見積単価（税別）が入力されていない品目があります"))</f>
        <v/>
      </c>
      <c r="O134" s="40">
        <f t="shared" si="84"/>
        <v>0</v>
      </c>
      <c r="P134" s="41">
        <f>B133</f>
        <v>24</v>
      </c>
      <c r="Q134" s="41" t="s">
        <v>16</v>
      </c>
    </row>
    <row r="135" spans="1:17" ht="14.25" customHeight="1">
      <c r="A135" s="49">
        <v>108</v>
      </c>
      <c r="B135" s="49">
        <v>25</v>
      </c>
      <c r="C135" s="49" t="s">
        <v>193</v>
      </c>
      <c r="D135" s="49" t="s">
        <v>146</v>
      </c>
      <c r="E135" s="50" t="s">
        <v>244</v>
      </c>
      <c r="F135" s="49">
        <v>1</v>
      </c>
      <c r="G135" s="51" t="s">
        <v>24</v>
      </c>
      <c r="H135" s="13">
        <v>60</v>
      </c>
      <c r="I135" s="14"/>
      <c r="J135" s="46">
        <f t="shared" ref="J135:J138" si="110">H135*I135</f>
        <v>0</v>
      </c>
      <c r="K135" s="47" t="str">
        <f t="shared" ref="K135:K138" si="111">IF(I135="","×","○")</f>
        <v>×</v>
      </c>
      <c r="L135" s="47" t="str">
        <f t="shared" ref="L135:L138" si="112">IF(I135&gt;=1,"○","×")</f>
        <v>×</v>
      </c>
      <c r="M135" s="47" t="str">
        <f t="shared" ref="M135:M138" si="113">IF(ISNUMBER(I135),IF(INT(I135)=I135,"○","×"),"×")</f>
        <v>×</v>
      </c>
      <c r="N135" s="48" t="str">
        <f t="shared" ref="N135:N138" si="114">IF(K135="○",IF(OR(L135="×",M135="×"),"←見積単価（税別）欄には、1以上の整数を入力してください",""),"")</f>
        <v/>
      </c>
      <c r="O135" s="40">
        <f t="shared" ref="O135:O144" si="115">IF(N135="",0,1)</f>
        <v>0</v>
      </c>
      <c r="P135" s="41">
        <f t="shared" ref="P135:P138" si="116">B135</f>
        <v>25</v>
      </c>
    </row>
    <row r="136" spans="1:17" ht="14.25" customHeight="1">
      <c r="A136" s="49">
        <v>109</v>
      </c>
      <c r="B136" s="49">
        <v>25</v>
      </c>
      <c r="C136" s="49" t="s">
        <v>193</v>
      </c>
      <c r="D136" s="49" t="s">
        <v>147</v>
      </c>
      <c r="E136" s="50" t="s">
        <v>243</v>
      </c>
      <c r="F136" s="49">
        <v>1</v>
      </c>
      <c r="G136" s="51" t="s">
        <v>24</v>
      </c>
      <c r="H136" s="13">
        <v>60</v>
      </c>
      <c r="I136" s="14"/>
      <c r="J136" s="46">
        <f t="shared" si="110"/>
        <v>0</v>
      </c>
      <c r="K136" s="47" t="str">
        <f t="shared" si="111"/>
        <v>×</v>
      </c>
      <c r="L136" s="47" t="str">
        <f t="shared" si="112"/>
        <v>×</v>
      </c>
      <c r="M136" s="47" t="str">
        <f t="shared" si="113"/>
        <v>×</v>
      </c>
      <c r="N136" s="48" t="str">
        <f t="shared" si="114"/>
        <v/>
      </c>
      <c r="O136" s="40">
        <f t="shared" si="115"/>
        <v>0</v>
      </c>
      <c r="P136" s="41">
        <f t="shared" si="116"/>
        <v>25</v>
      </c>
    </row>
    <row r="137" spans="1:17" ht="14.25" customHeight="1">
      <c r="A137" s="49">
        <v>110</v>
      </c>
      <c r="B137" s="49">
        <v>25</v>
      </c>
      <c r="C137" s="49" t="s">
        <v>193</v>
      </c>
      <c r="D137" s="49" t="s">
        <v>148</v>
      </c>
      <c r="E137" s="50" t="s">
        <v>245</v>
      </c>
      <c r="F137" s="49">
        <v>1</v>
      </c>
      <c r="G137" s="51" t="s">
        <v>24</v>
      </c>
      <c r="H137" s="13">
        <v>60</v>
      </c>
      <c r="I137" s="14"/>
      <c r="J137" s="46">
        <f t="shared" si="110"/>
        <v>0</v>
      </c>
      <c r="K137" s="47" t="str">
        <f t="shared" si="111"/>
        <v>×</v>
      </c>
      <c r="L137" s="47" t="str">
        <f t="shared" si="112"/>
        <v>×</v>
      </c>
      <c r="M137" s="47" t="str">
        <f t="shared" si="113"/>
        <v>×</v>
      </c>
      <c r="N137" s="48" t="str">
        <f t="shared" si="114"/>
        <v/>
      </c>
      <c r="O137" s="40">
        <f t="shared" si="115"/>
        <v>0</v>
      </c>
      <c r="P137" s="41">
        <f t="shared" si="116"/>
        <v>25</v>
      </c>
    </row>
    <row r="138" spans="1:17" ht="14.25" customHeight="1">
      <c r="A138" s="49">
        <v>111</v>
      </c>
      <c r="B138" s="49">
        <v>25</v>
      </c>
      <c r="C138" s="49" t="s">
        <v>193</v>
      </c>
      <c r="D138" s="49" t="s">
        <v>149</v>
      </c>
      <c r="E138" s="50" t="s">
        <v>246</v>
      </c>
      <c r="F138" s="49">
        <v>1</v>
      </c>
      <c r="G138" s="51" t="s">
        <v>24</v>
      </c>
      <c r="H138" s="13">
        <v>60</v>
      </c>
      <c r="I138" s="14"/>
      <c r="J138" s="46">
        <f t="shared" si="110"/>
        <v>0</v>
      </c>
      <c r="K138" s="47" t="str">
        <f t="shared" si="111"/>
        <v>×</v>
      </c>
      <c r="L138" s="47" t="str">
        <f t="shared" si="112"/>
        <v>×</v>
      </c>
      <c r="M138" s="47" t="str">
        <f t="shared" si="113"/>
        <v>×</v>
      </c>
      <c r="N138" s="48" t="str">
        <f t="shared" si="114"/>
        <v/>
      </c>
      <c r="O138" s="40">
        <f t="shared" si="115"/>
        <v>0</v>
      </c>
      <c r="P138" s="41">
        <f t="shared" si="116"/>
        <v>25</v>
      </c>
    </row>
    <row r="139" spans="1:17" ht="14.25" customHeight="1">
      <c r="A139" s="52"/>
      <c r="B139" s="52"/>
      <c r="C139" s="53"/>
      <c r="D139" s="52"/>
      <c r="E139" s="54"/>
      <c r="F139" s="52"/>
      <c r="G139" s="53"/>
      <c r="H139" s="15"/>
      <c r="I139" s="55" t="str">
        <f>CONCATENATE("札番",B138," 計")</f>
        <v>札番25 計</v>
      </c>
      <c r="J139" s="56">
        <f>SUMIF(B:B,B138,J:J)</f>
        <v>0</v>
      </c>
      <c r="K139" s="38">
        <f>COUNTIFS($B:$B,B138,K:K,"○")</f>
        <v>0</v>
      </c>
      <c r="L139" s="38"/>
      <c r="M139" s="38"/>
      <c r="N139" s="39" t="str">
        <f>IF(K139=0,"",IF(COUNTIF(B:B,P139)=K139,"","この項番で見積単価（税別）が入力されていない品目があります"))</f>
        <v/>
      </c>
      <c r="O139" s="40">
        <f t="shared" si="115"/>
        <v>0</v>
      </c>
      <c r="P139" s="41">
        <f>B138</f>
        <v>25</v>
      </c>
      <c r="Q139" s="41" t="s">
        <v>16</v>
      </c>
    </row>
    <row r="140" spans="1:17" ht="14.25" customHeight="1">
      <c r="A140" s="49">
        <v>112</v>
      </c>
      <c r="B140" s="49">
        <v>26</v>
      </c>
      <c r="C140" s="49" t="s">
        <v>193</v>
      </c>
      <c r="D140" s="49" t="s">
        <v>150</v>
      </c>
      <c r="E140" s="50" t="s">
        <v>247</v>
      </c>
      <c r="F140" s="49">
        <v>1</v>
      </c>
      <c r="G140" s="51" t="s">
        <v>24</v>
      </c>
      <c r="H140" s="13">
        <v>1</v>
      </c>
      <c r="I140" s="14"/>
      <c r="J140" s="46">
        <f t="shared" ref="J140:J143" si="117">H140*I140</f>
        <v>0</v>
      </c>
      <c r="K140" s="47" t="str">
        <f t="shared" ref="K140:K143" si="118">IF(I140="","×","○")</f>
        <v>×</v>
      </c>
      <c r="L140" s="47" t="str">
        <f t="shared" ref="L140:L143" si="119">IF(I140&gt;=1,"○","×")</f>
        <v>×</v>
      </c>
      <c r="M140" s="47" t="str">
        <f t="shared" ref="M140:M143" si="120">IF(ISNUMBER(I140),IF(INT(I140)=I140,"○","×"),"×")</f>
        <v>×</v>
      </c>
      <c r="N140" s="48" t="str">
        <f t="shared" ref="N140:N143" si="121">IF(K140="○",IF(OR(L140="×",M140="×"),"←見積単価（税別）欄には、1以上の整数を入力してください",""),"")</f>
        <v/>
      </c>
      <c r="O140" s="40">
        <f t="shared" si="115"/>
        <v>0</v>
      </c>
      <c r="P140" s="41">
        <f t="shared" ref="P140:P143" si="122">B140</f>
        <v>26</v>
      </c>
    </row>
    <row r="141" spans="1:17" ht="14.25" customHeight="1">
      <c r="A141" s="49">
        <v>113</v>
      </c>
      <c r="B141" s="49">
        <v>26</v>
      </c>
      <c r="C141" s="49" t="s">
        <v>193</v>
      </c>
      <c r="D141" s="49" t="s">
        <v>157</v>
      </c>
      <c r="E141" s="50" t="s">
        <v>316</v>
      </c>
      <c r="F141" s="49">
        <v>1</v>
      </c>
      <c r="G141" s="51" t="s">
        <v>24</v>
      </c>
      <c r="H141" s="13">
        <v>6</v>
      </c>
      <c r="I141" s="14"/>
      <c r="J141" s="46">
        <f t="shared" si="117"/>
        <v>0</v>
      </c>
      <c r="K141" s="47" t="str">
        <f t="shared" si="118"/>
        <v>×</v>
      </c>
      <c r="L141" s="47" t="str">
        <f t="shared" si="119"/>
        <v>×</v>
      </c>
      <c r="M141" s="47" t="str">
        <f t="shared" si="120"/>
        <v>×</v>
      </c>
      <c r="N141" s="48" t="str">
        <f t="shared" si="121"/>
        <v/>
      </c>
      <c r="O141" s="40">
        <f t="shared" si="115"/>
        <v>0</v>
      </c>
      <c r="P141" s="41">
        <f t="shared" si="122"/>
        <v>26</v>
      </c>
    </row>
    <row r="142" spans="1:17" ht="14.25" customHeight="1">
      <c r="A142" s="49">
        <v>114</v>
      </c>
      <c r="B142" s="49">
        <v>26</v>
      </c>
      <c r="C142" s="49" t="s">
        <v>193</v>
      </c>
      <c r="D142" s="49" t="s">
        <v>151</v>
      </c>
      <c r="E142" s="50" t="s">
        <v>247</v>
      </c>
      <c r="F142" s="49">
        <v>1</v>
      </c>
      <c r="G142" s="51" t="s">
        <v>24</v>
      </c>
      <c r="H142" s="13">
        <v>1</v>
      </c>
      <c r="I142" s="14"/>
      <c r="J142" s="46">
        <f t="shared" si="117"/>
        <v>0</v>
      </c>
      <c r="K142" s="47" t="str">
        <f t="shared" si="118"/>
        <v>×</v>
      </c>
      <c r="L142" s="47" t="str">
        <f t="shared" si="119"/>
        <v>×</v>
      </c>
      <c r="M142" s="47" t="str">
        <f t="shared" si="120"/>
        <v>×</v>
      </c>
      <c r="N142" s="48" t="str">
        <f t="shared" si="121"/>
        <v/>
      </c>
      <c r="O142" s="40">
        <f t="shared" si="115"/>
        <v>0</v>
      </c>
      <c r="P142" s="41">
        <f t="shared" si="122"/>
        <v>26</v>
      </c>
    </row>
    <row r="143" spans="1:17" ht="14.25" customHeight="1">
      <c r="A143" s="49">
        <v>115</v>
      </c>
      <c r="B143" s="49">
        <v>26</v>
      </c>
      <c r="C143" s="49" t="s">
        <v>193</v>
      </c>
      <c r="D143" s="49" t="s">
        <v>152</v>
      </c>
      <c r="E143" s="50" t="s">
        <v>247</v>
      </c>
      <c r="F143" s="49">
        <v>1</v>
      </c>
      <c r="G143" s="51" t="s">
        <v>24</v>
      </c>
      <c r="H143" s="13">
        <v>3</v>
      </c>
      <c r="I143" s="14"/>
      <c r="J143" s="46">
        <f t="shared" si="117"/>
        <v>0</v>
      </c>
      <c r="K143" s="47" t="str">
        <f t="shared" si="118"/>
        <v>×</v>
      </c>
      <c r="L143" s="47" t="str">
        <f t="shared" si="119"/>
        <v>×</v>
      </c>
      <c r="M143" s="47" t="str">
        <f t="shared" si="120"/>
        <v>×</v>
      </c>
      <c r="N143" s="48" t="str">
        <f t="shared" si="121"/>
        <v/>
      </c>
      <c r="O143" s="40">
        <f t="shared" si="115"/>
        <v>0</v>
      </c>
      <c r="P143" s="41">
        <f t="shared" si="122"/>
        <v>26</v>
      </c>
    </row>
    <row r="144" spans="1:17" ht="14.25" customHeight="1">
      <c r="A144" s="52"/>
      <c r="B144" s="52"/>
      <c r="C144" s="53"/>
      <c r="D144" s="52"/>
      <c r="E144" s="54"/>
      <c r="F144" s="52"/>
      <c r="G144" s="53"/>
      <c r="H144" s="15"/>
      <c r="I144" s="55" t="str">
        <f>CONCATENATE("札番",B143," 計")</f>
        <v>札番26 計</v>
      </c>
      <c r="J144" s="56">
        <f>SUMIF(B:B,B143,J:J)</f>
        <v>0</v>
      </c>
      <c r="K144" s="38">
        <f>COUNTIFS($B:$B,B143,K:K,"○")</f>
        <v>0</v>
      </c>
      <c r="L144" s="38"/>
      <c r="M144" s="38"/>
      <c r="N144" s="39" t="str">
        <f>IF(K144=0,"",IF(COUNTIF(B:B,P144)=K144,"","この項番で見積単価（税別）が入力されていない品目があります"))</f>
        <v/>
      </c>
      <c r="O144" s="40">
        <f t="shared" si="115"/>
        <v>0</v>
      </c>
      <c r="P144" s="41">
        <f>B143</f>
        <v>26</v>
      </c>
      <c r="Q144" s="41" t="s">
        <v>16</v>
      </c>
    </row>
    <row r="145" spans="1:17" ht="14.25" customHeight="1">
      <c r="A145" s="49">
        <v>116</v>
      </c>
      <c r="B145" s="49">
        <v>27</v>
      </c>
      <c r="C145" s="49" t="s">
        <v>194</v>
      </c>
      <c r="D145" s="49" t="s">
        <v>153</v>
      </c>
      <c r="E145" s="50" t="s">
        <v>248</v>
      </c>
      <c r="F145" s="49">
        <v>1</v>
      </c>
      <c r="G145" s="51" t="s">
        <v>24</v>
      </c>
      <c r="H145" s="13">
        <v>120</v>
      </c>
      <c r="I145" s="14"/>
      <c r="J145" s="46">
        <f>H145*I145</f>
        <v>0</v>
      </c>
      <c r="K145" s="47" t="str">
        <f>IF(I145="","×","○")</f>
        <v>×</v>
      </c>
      <c r="L145" s="47" t="str">
        <f>IF(I145&gt;=1,"○","×")</f>
        <v>×</v>
      </c>
      <c r="M145" s="47" t="str">
        <f>IF(ISNUMBER(I145),IF(INT(I145)=I145,"○","×"),"×")</f>
        <v>×</v>
      </c>
      <c r="N145" s="48" t="str">
        <f>IF(K145="○",IF(OR(L145="×",M145="×"),"←見積単価（税別）欄には、1以上の整数を入力してください",""),"")</f>
        <v/>
      </c>
      <c r="O145" s="40">
        <f t="shared" ref="O145:O183" si="123">IF(N145="",0,1)</f>
        <v>0</v>
      </c>
      <c r="P145" s="41">
        <f>B145</f>
        <v>27</v>
      </c>
    </row>
    <row r="146" spans="1:17" ht="14.25" customHeight="1">
      <c r="A146" s="52"/>
      <c r="B146" s="52"/>
      <c r="C146" s="53"/>
      <c r="D146" s="52"/>
      <c r="E146" s="54"/>
      <c r="F146" s="52"/>
      <c r="G146" s="53"/>
      <c r="H146" s="15"/>
      <c r="I146" s="55" t="str">
        <f>CONCATENATE("札番",B145," 計")</f>
        <v>札番27 計</v>
      </c>
      <c r="J146" s="56">
        <f>SUMIF(B:B,B145,J:J)</f>
        <v>0</v>
      </c>
      <c r="K146" s="38">
        <f>COUNTIFS($B:$B,B145,K:K,"○")</f>
        <v>0</v>
      </c>
      <c r="L146" s="38"/>
      <c r="M146" s="38"/>
      <c r="N146" s="39" t="str">
        <f>IF(K146=0,"",IF(COUNTIF(B:B,P146)=K146,"","この項番で見積単価（税別）が入力されていない品目があります"))</f>
        <v/>
      </c>
      <c r="O146" s="40">
        <f t="shared" si="123"/>
        <v>0</v>
      </c>
      <c r="P146" s="41">
        <f>B145</f>
        <v>27</v>
      </c>
      <c r="Q146" s="41" t="s">
        <v>16</v>
      </c>
    </row>
    <row r="147" spans="1:17" ht="14.25" customHeight="1">
      <c r="A147" s="49">
        <v>117</v>
      </c>
      <c r="B147" s="49">
        <v>28</v>
      </c>
      <c r="C147" s="49" t="s">
        <v>195</v>
      </c>
      <c r="D147" s="49" t="s">
        <v>154</v>
      </c>
      <c r="E147" s="50" t="s">
        <v>249</v>
      </c>
      <c r="F147" s="49">
        <v>1</v>
      </c>
      <c r="G147" s="51" t="s">
        <v>24</v>
      </c>
      <c r="H147" s="13">
        <v>5</v>
      </c>
      <c r="I147" s="14"/>
      <c r="J147" s="46">
        <f>H147*I147</f>
        <v>0</v>
      </c>
      <c r="K147" s="47" t="str">
        <f>IF(I147="","×","○")</f>
        <v>×</v>
      </c>
      <c r="L147" s="47" t="str">
        <f>IF(I147&gt;=1,"○","×")</f>
        <v>×</v>
      </c>
      <c r="M147" s="47" t="str">
        <f>IF(ISNUMBER(I147),IF(INT(I147)=I147,"○","×"),"×")</f>
        <v>×</v>
      </c>
      <c r="N147" s="48" t="str">
        <f>IF(K147="○",IF(OR(L147="×",M147="×"),"←見積単価（税別）欄には、1以上の整数を入力してください",""),"")</f>
        <v/>
      </c>
      <c r="O147" s="40">
        <f t="shared" ref="O147" si="124">IF(N147="",0,1)</f>
        <v>0</v>
      </c>
      <c r="P147" s="41">
        <f>B147</f>
        <v>28</v>
      </c>
    </row>
    <row r="148" spans="1:17" ht="14.25" customHeight="1">
      <c r="A148" s="49">
        <v>118</v>
      </c>
      <c r="B148" s="49">
        <v>28</v>
      </c>
      <c r="C148" s="49" t="s">
        <v>195</v>
      </c>
      <c r="D148" s="49" t="s">
        <v>155</v>
      </c>
      <c r="E148" s="50" t="s">
        <v>317</v>
      </c>
      <c r="F148" s="49">
        <v>1</v>
      </c>
      <c r="G148" s="51" t="s">
        <v>24</v>
      </c>
      <c r="H148" s="13">
        <v>6</v>
      </c>
      <c r="I148" s="14"/>
      <c r="J148" s="46">
        <f>H148*I148</f>
        <v>0</v>
      </c>
      <c r="K148" s="47" t="str">
        <f>IF(I148="","×","○")</f>
        <v>×</v>
      </c>
      <c r="L148" s="47" t="str">
        <f>IF(I148&gt;=1,"○","×")</f>
        <v>×</v>
      </c>
      <c r="M148" s="47" t="str">
        <f>IF(ISNUMBER(I148),IF(INT(I148)=I148,"○","×"),"×")</f>
        <v>×</v>
      </c>
      <c r="N148" s="48" t="str">
        <f>IF(K148="○",IF(OR(L148="×",M148="×"),"←見積単価（税別）欄には、1以上の整数を入力してください",""),"")</f>
        <v/>
      </c>
      <c r="O148" s="40">
        <f t="shared" si="123"/>
        <v>0</v>
      </c>
      <c r="P148" s="41">
        <f>B148</f>
        <v>28</v>
      </c>
    </row>
    <row r="149" spans="1:17" ht="14.25" customHeight="1">
      <c r="A149" s="49">
        <v>119</v>
      </c>
      <c r="B149" s="49">
        <v>28</v>
      </c>
      <c r="C149" s="49" t="s">
        <v>195</v>
      </c>
      <c r="D149" s="49" t="s">
        <v>318</v>
      </c>
      <c r="E149" s="50" t="s">
        <v>319</v>
      </c>
      <c r="F149" s="49">
        <v>1</v>
      </c>
      <c r="G149" s="51" t="s">
        <v>24</v>
      </c>
      <c r="H149" s="13">
        <v>1</v>
      </c>
      <c r="I149" s="14"/>
      <c r="J149" s="46">
        <f>H149*I149</f>
        <v>0</v>
      </c>
      <c r="K149" s="47" t="str">
        <f>IF(I149="","×","○")</f>
        <v>×</v>
      </c>
      <c r="L149" s="47" t="str">
        <f>IF(I149&gt;=1,"○","×")</f>
        <v>×</v>
      </c>
      <c r="M149" s="47" t="str">
        <f>IF(ISNUMBER(I149),IF(INT(I149)=I149,"○","×"),"×")</f>
        <v>×</v>
      </c>
      <c r="N149" s="48" t="str">
        <f>IF(K149="○",IF(OR(L149="×",M149="×"),"←見積単価（税別）欄には、1以上の整数を入力してください",""),"")</f>
        <v/>
      </c>
      <c r="O149" s="40">
        <f t="shared" si="123"/>
        <v>0</v>
      </c>
      <c r="P149" s="41">
        <f>B149</f>
        <v>28</v>
      </c>
    </row>
    <row r="150" spans="1:17" ht="14.25" customHeight="1">
      <c r="A150" s="52"/>
      <c r="B150" s="52"/>
      <c r="C150" s="53"/>
      <c r="D150" s="52"/>
      <c r="E150" s="54"/>
      <c r="F150" s="52"/>
      <c r="G150" s="53"/>
      <c r="H150" s="15"/>
      <c r="I150" s="55" t="str">
        <f>CONCATENATE("札番",B149," 計")</f>
        <v>札番28 計</v>
      </c>
      <c r="J150" s="56">
        <f>SUMIF(B:B,B149,J:J)</f>
        <v>0</v>
      </c>
      <c r="K150" s="38">
        <f>COUNTIFS($B:$B,B149,K:K,"○")</f>
        <v>0</v>
      </c>
      <c r="L150" s="38"/>
      <c r="M150" s="38"/>
      <c r="N150" s="39" t="str">
        <f>IF(K150=0,"",IF(COUNTIF(B:B,P150)=K150,"","この項番で見積単価（税別）が入力されていない品目があります"))</f>
        <v/>
      </c>
      <c r="O150" s="40">
        <f t="shared" si="123"/>
        <v>0</v>
      </c>
      <c r="P150" s="41">
        <f>B149</f>
        <v>28</v>
      </c>
      <c r="Q150" s="41" t="s">
        <v>16</v>
      </c>
    </row>
    <row r="151" spans="1:17" ht="14.25" customHeight="1">
      <c r="A151" s="49">
        <v>120</v>
      </c>
      <c r="B151" s="49">
        <v>29</v>
      </c>
      <c r="C151" s="49" t="s">
        <v>195</v>
      </c>
      <c r="D151" s="49" t="s">
        <v>271</v>
      </c>
      <c r="E151" s="50" t="s">
        <v>272</v>
      </c>
      <c r="F151" s="49">
        <v>1</v>
      </c>
      <c r="G151" s="51" t="s">
        <v>24</v>
      </c>
      <c r="H151" s="13">
        <v>25</v>
      </c>
      <c r="I151" s="14"/>
      <c r="J151" s="46">
        <f>H151*I151</f>
        <v>0</v>
      </c>
      <c r="K151" s="47" t="str">
        <f>IF(I151="","×","○")</f>
        <v>×</v>
      </c>
      <c r="L151" s="47" t="str">
        <f>IF(I151&gt;=1,"○","×")</f>
        <v>×</v>
      </c>
      <c r="M151" s="47" t="str">
        <f>IF(ISNUMBER(I151),IF(INT(I151)=I151,"○","×"),"×")</f>
        <v>×</v>
      </c>
      <c r="N151" s="48" t="str">
        <f>IF(K151="○",IF(OR(L151="×",M151="×"),"←見積単価（税別）欄には、1以上の整数を入力してください",""),"")</f>
        <v/>
      </c>
      <c r="O151" s="40">
        <f t="shared" ref="O151:O152" si="125">IF(N151="",0,1)</f>
        <v>0</v>
      </c>
      <c r="P151" s="41">
        <f>B151</f>
        <v>29</v>
      </c>
    </row>
    <row r="152" spans="1:17" ht="14.25" customHeight="1">
      <c r="A152" s="52"/>
      <c r="B152" s="52"/>
      <c r="C152" s="53"/>
      <c r="D152" s="52"/>
      <c r="E152" s="54"/>
      <c r="F152" s="52"/>
      <c r="G152" s="53"/>
      <c r="H152" s="15"/>
      <c r="I152" s="55" t="str">
        <f>CONCATENATE("札番",B151," 計")</f>
        <v>札番29 計</v>
      </c>
      <c r="J152" s="56">
        <f>SUMIF(B:B,B151,J:J)</f>
        <v>0</v>
      </c>
      <c r="K152" s="38">
        <f>COUNTIFS($B:$B,B151,K:K,"○")</f>
        <v>0</v>
      </c>
      <c r="L152" s="38"/>
      <c r="M152" s="38"/>
      <c r="N152" s="39" t="str">
        <f>IF(K152=0,"",IF(COUNTIF(B:B,P152)=K152,"","この項番で見積単価（税別）が入力されていない品目があります"))</f>
        <v/>
      </c>
      <c r="O152" s="40">
        <f t="shared" si="125"/>
        <v>0</v>
      </c>
      <c r="P152" s="41">
        <f>B151</f>
        <v>29</v>
      </c>
      <c r="Q152" s="41" t="s">
        <v>16</v>
      </c>
    </row>
    <row r="153" spans="1:17" ht="14.25" customHeight="1">
      <c r="A153" s="49">
        <v>121</v>
      </c>
      <c r="B153" s="49">
        <v>30</v>
      </c>
      <c r="C153" s="49" t="s">
        <v>196</v>
      </c>
      <c r="D153" s="49" t="s">
        <v>156</v>
      </c>
      <c r="E153" s="50" t="s">
        <v>250</v>
      </c>
      <c r="F153" s="49">
        <v>1</v>
      </c>
      <c r="G153" s="51" t="s">
        <v>24</v>
      </c>
      <c r="H153" s="13">
        <v>1</v>
      </c>
      <c r="I153" s="14"/>
      <c r="J153" s="46">
        <f>H153*I153</f>
        <v>0</v>
      </c>
      <c r="K153" s="47" t="str">
        <f>IF(I153="","×","○")</f>
        <v>×</v>
      </c>
      <c r="L153" s="47" t="str">
        <f>IF(I153&gt;=1,"○","×")</f>
        <v>×</v>
      </c>
      <c r="M153" s="47" t="str">
        <f>IF(ISNUMBER(I153),IF(INT(I153)=I153,"○","×"),"×")</f>
        <v>×</v>
      </c>
      <c r="N153" s="48" t="str">
        <f>IF(K153="○",IF(OR(L153="×",M153="×"),"←見積単価（税別）欄には、1以上の整数を入力してください",""),"")</f>
        <v/>
      </c>
      <c r="O153" s="40">
        <f t="shared" si="123"/>
        <v>0</v>
      </c>
      <c r="P153" s="41">
        <f>B153</f>
        <v>30</v>
      </c>
    </row>
    <row r="154" spans="1:17" ht="14.25" customHeight="1">
      <c r="A154" s="52"/>
      <c r="B154" s="52"/>
      <c r="C154" s="53"/>
      <c r="D154" s="52"/>
      <c r="E154" s="54"/>
      <c r="F154" s="52"/>
      <c r="G154" s="53"/>
      <c r="H154" s="15"/>
      <c r="I154" s="55" t="str">
        <f>CONCATENATE("札番",B153," 計")</f>
        <v>札番30 計</v>
      </c>
      <c r="J154" s="56">
        <f>SUMIF(B:B,B153,J:J)</f>
        <v>0</v>
      </c>
      <c r="K154" s="38">
        <f>COUNTIFS($B:$B,B153,K:K,"○")</f>
        <v>0</v>
      </c>
      <c r="L154" s="38"/>
      <c r="M154" s="38"/>
      <c r="N154" s="39" t="str">
        <f>IF(K154=0,"",IF(COUNTIF(B:B,P154)=K154,"","この項番で見積単価（税別）が入力されていない品目があります"))</f>
        <v/>
      </c>
      <c r="O154" s="40">
        <f t="shared" si="123"/>
        <v>0</v>
      </c>
      <c r="P154" s="41">
        <f>B153</f>
        <v>30</v>
      </c>
      <c r="Q154" s="41" t="s">
        <v>16</v>
      </c>
    </row>
    <row r="155" spans="1:17" ht="14.25" customHeight="1">
      <c r="A155" s="49">
        <v>122</v>
      </c>
      <c r="B155" s="49">
        <v>31</v>
      </c>
      <c r="C155" s="49" t="s">
        <v>197</v>
      </c>
      <c r="D155" s="49" t="s">
        <v>158</v>
      </c>
      <c r="E155" s="50" t="s">
        <v>251</v>
      </c>
      <c r="F155" s="49">
        <v>1</v>
      </c>
      <c r="G155" s="51" t="s">
        <v>256</v>
      </c>
      <c r="H155" s="13">
        <v>1</v>
      </c>
      <c r="I155" s="14"/>
      <c r="J155" s="46">
        <f>H155*I155</f>
        <v>0</v>
      </c>
      <c r="K155" s="47" t="str">
        <f>IF(I155="","×","○")</f>
        <v>×</v>
      </c>
      <c r="L155" s="47" t="str">
        <f>IF(I155&gt;=1,"○","×")</f>
        <v>×</v>
      </c>
      <c r="M155" s="47" t="str">
        <f>IF(ISNUMBER(I155),IF(INT(I155)=I155,"○","×"),"×")</f>
        <v>×</v>
      </c>
      <c r="N155" s="48" t="str">
        <f>IF(K155="○",IF(OR(L155="×",M155="×"),"←見積単価（税別）欄には、1以上の整数を入力してください",""),"")</f>
        <v/>
      </c>
      <c r="O155" s="40">
        <f t="shared" si="123"/>
        <v>0</v>
      </c>
      <c r="P155" s="41">
        <f>B155</f>
        <v>31</v>
      </c>
    </row>
    <row r="156" spans="1:17" ht="14.25" customHeight="1">
      <c r="A156" s="52"/>
      <c r="B156" s="52"/>
      <c r="C156" s="53"/>
      <c r="D156" s="52"/>
      <c r="E156" s="54"/>
      <c r="F156" s="52"/>
      <c r="G156" s="53"/>
      <c r="H156" s="15"/>
      <c r="I156" s="55" t="str">
        <f>CONCATENATE("札番",B155," 計")</f>
        <v>札番31 計</v>
      </c>
      <c r="J156" s="56">
        <f>SUMIF(B:B,B155,J:J)</f>
        <v>0</v>
      </c>
      <c r="K156" s="38">
        <f>COUNTIFS($B:$B,B155,K:K,"○")</f>
        <v>0</v>
      </c>
      <c r="L156" s="38"/>
      <c r="M156" s="38"/>
      <c r="N156" s="39" t="str">
        <f>IF(K156=0,"",IF(COUNTIF(B:B,P156)=K156,"","この項番で見積単価（税別）が入力されていない品目があります"))</f>
        <v/>
      </c>
      <c r="O156" s="40">
        <f t="shared" si="123"/>
        <v>0</v>
      </c>
      <c r="P156" s="41">
        <f>B155</f>
        <v>31</v>
      </c>
      <c r="Q156" s="41" t="s">
        <v>16</v>
      </c>
    </row>
    <row r="157" spans="1:17" ht="14.25" customHeight="1">
      <c r="A157" s="49">
        <v>123</v>
      </c>
      <c r="B157" s="49">
        <v>32</v>
      </c>
      <c r="C157" s="49" t="s">
        <v>198</v>
      </c>
      <c r="D157" s="49" t="s">
        <v>159</v>
      </c>
      <c r="E157" s="50" t="s">
        <v>252</v>
      </c>
      <c r="F157" s="49">
        <v>1</v>
      </c>
      <c r="G157" s="51" t="s">
        <v>255</v>
      </c>
      <c r="H157" s="13">
        <v>25</v>
      </c>
      <c r="I157" s="14"/>
      <c r="J157" s="46">
        <f t="shared" ref="J157:J177" si="126">H157*I157</f>
        <v>0</v>
      </c>
      <c r="K157" s="47" t="str">
        <f t="shared" ref="K157:K177" si="127">IF(I157="","×","○")</f>
        <v>×</v>
      </c>
      <c r="L157" s="47" t="str">
        <f t="shared" ref="L157:L177" si="128">IF(I157&gt;=1,"○","×")</f>
        <v>×</v>
      </c>
      <c r="M157" s="47" t="str">
        <f t="shared" ref="M157:M177" si="129">IF(ISNUMBER(I157),IF(INT(I157)=I157,"○","×"),"×")</f>
        <v>×</v>
      </c>
      <c r="N157" s="48" t="str">
        <f t="shared" ref="N157:N177" si="130">IF(K157="○",IF(OR(L157="×",M157="×"),"←見積単価（税別）欄には、1以上の整数を入力してください",""),"")</f>
        <v/>
      </c>
      <c r="O157" s="40">
        <f t="shared" si="123"/>
        <v>0</v>
      </c>
      <c r="P157" s="41">
        <f t="shared" ref="P157:P177" si="131">B157</f>
        <v>32</v>
      </c>
    </row>
    <row r="158" spans="1:17" ht="14.25" customHeight="1">
      <c r="A158" s="49">
        <v>124</v>
      </c>
      <c r="B158" s="49">
        <v>32</v>
      </c>
      <c r="C158" s="49" t="s">
        <v>198</v>
      </c>
      <c r="D158" s="49" t="s">
        <v>160</v>
      </c>
      <c r="E158" s="50" t="s">
        <v>253</v>
      </c>
      <c r="F158" s="49">
        <v>1</v>
      </c>
      <c r="G158" s="51" t="s">
        <v>255</v>
      </c>
      <c r="H158" s="13">
        <v>25</v>
      </c>
      <c r="I158" s="14"/>
      <c r="J158" s="46">
        <f t="shared" si="126"/>
        <v>0</v>
      </c>
      <c r="K158" s="47" t="str">
        <f t="shared" si="127"/>
        <v>×</v>
      </c>
      <c r="L158" s="47" t="str">
        <f t="shared" si="128"/>
        <v>×</v>
      </c>
      <c r="M158" s="47" t="str">
        <f t="shared" si="129"/>
        <v>×</v>
      </c>
      <c r="N158" s="48" t="str">
        <f t="shared" si="130"/>
        <v/>
      </c>
      <c r="O158" s="40">
        <f t="shared" si="123"/>
        <v>0</v>
      </c>
      <c r="P158" s="41">
        <f t="shared" si="131"/>
        <v>32</v>
      </c>
    </row>
    <row r="159" spans="1:17" ht="14.25" customHeight="1">
      <c r="A159" s="49">
        <v>125</v>
      </c>
      <c r="B159" s="49">
        <v>32</v>
      </c>
      <c r="C159" s="49" t="s">
        <v>198</v>
      </c>
      <c r="D159" s="49" t="s">
        <v>161</v>
      </c>
      <c r="E159" s="50" t="s">
        <v>252</v>
      </c>
      <c r="F159" s="49">
        <v>1</v>
      </c>
      <c r="G159" s="51" t="s">
        <v>255</v>
      </c>
      <c r="H159" s="13">
        <v>25</v>
      </c>
      <c r="I159" s="14"/>
      <c r="J159" s="46">
        <f t="shared" si="126"/>
        <v>0</v>
      </c>
      <c r="K159" s="47" t="str">
        <f t="shared" si="127"/>
        <v>×</v>
      </c>
      <c r="L159" s="47" t="str">
        <f t="shared" si="128"/>
        <v>×</v>
      </c>
      <c r="M159" s="47" t="str">
        <f t="shared" si="129"/>
        <v>×</v>
      </c>
      <c r="N159" s="48" t="str">
        <f t="shared" si="130"/>
        <v/>
      </c>
      <c r="O159" s="40">
        <f t="shared" si="123"/>
        <v>0</v>
      </c>
      <c r="P159" s="41">
        <f t="shared" si="131"/>
        <v>32</v>
      </c>
    </row>
    <row r="160" spans="1:17" ht="14.25" customHeight="1">
      <c r="A160" s="49">
        <v>126</v>
      </c>
      <c r="B160" s="49">
        <v>32</v>
      </c>
      <c r="C160" s="49" t="s">
        <v>198</v>
      </c>
      <c r="D160" s="49" t="s">
        <v>162</v>
      </c>
      <c r="E160" s="50" t="s">
        <v>253</v>
      </c>
      <c r="F160" s="49">
        <v>2</v>
      </c>
      <c r="G160" s="51" t="s">
        <v>255</v>
      </c>
      <c r="H160" s="13">
        <v>25</v>
      </c>
      <c r="I160" s="14"/>
      <c r="J160" s="46">
        <f t="shared" si="126"/>
        <v>0</v>
      </c>
      <c r="K160" s="47" t="str">
        <f t="shared" si="127"/>
        <v>×</v>
      </c>
      <c r="L160" s="47" t="str">
        <f t="shared" si="128"/>
        <v>×</v>
      </c>
      <c r="M160" s="47" t="str">
        <f t="shared" si="129"/>
        <v>×</v>
      </c>
      <c r="N160" s="48" t="str">
        <f t="shared" si="130"/>
        <v/>
      </c>
      <c r="O160" s="40">
        <f t="shared" si="123"/>
        <v>0</v>
      </c>
      <c r="P160" s="41">
        <f t="shared" si="131"/>
        <v>32</v>
      </c>
    </row>
    <row r="161" spans="1:16" ht="14.25" customHeight="1">
      <c r="A161" s="49">
        <v>127</v>
      </c>
      <c r="B161" s="49">
        <v>32</v>
      </c>
      <c r="C161" s="49" t="s">
        <v>198</v>
      </c>
      <c r="D161" s="49" t="s">
        <v>163</v>
      </c>
      <c r="E161" s="50" t="s">
        <v>254</v>
      </c>
      <c r="F161" s="49">
        <v>4</v>
      </c>
      <c r="G161" s="51" t="s">
        <v>255</v>
      </c>
      <c r="H161" s="13">
        <v>1</v>
      </c>
      <c r="I161" s="14"/>
      <c r="J161" s="46">
        <f t="shared" si="126"/>
        <v>0</v>
      </c>
      <c r="K161" s="47" t="str">
        <f t="shared" si="127"/>
        <v>×</v>
      </c>
      <c r="L161" s="47" t="str">
        <f t="shared" si="128"/>
        <v>×</v>
      </c>
      <c r="M161" s="47" t="str">
        <f t="shared" si="129"/>
        <v>×</v>
      </c>
      <c r="N161" s="48" t="str">
        <f t="shared" si="130"/>
        <v/>
      </c>
      <c r="O161" s="40">
        <f t="shared" ref="O161:O164" si="132">IF(N161="",0,1)</f>
        <v>0</v>
      </c>
      <c r="P161" s="41">
        <f t="shared" si="131"/>
        <v>32</v>
      </c>
    </row>
    <row r="162" spans="1:16" ht="14.25" customHeight="1">
      <c r="A162" s="49">
        <v>128</v>
      </c>
      <c r="B162" s="49">
        <v>32</v>
      </c>
      <c r="C162" s="49" t="s">
        <v>198</v>
      </c>
      <c r="D162" s="49" t="s">
        <v>164</v>
      </c>
      <c r="E162" s="50" t="s">
        <v>320</v>
      </c>
      <c r="F162" s="49">
        <v>10</v>
      </c>
      <c r="G162" s="51" t="s">
        <v>255</v>
      </c>
      <c r="H162" s="13">
        <v>7</v>
      </c>
      <c r="I162" s="14"/>
      <c r="J162" s="46">
        <f t="shared" si="126"/>
        <v>0</v>
      </c>
      <c r="K162" s="47" t="str">
        <f t="shared" si="127"/>
        <v>×</v>
      </c>
      <c r="L162" s="47" t="str">
        <f t="shared" si="128"/>
        <v>×</v>
      </c>
      <c r="M162" s="47" t="str">
        <f t="shared" si="129"/>
        <v>×</v>
      </c>
      <c r="N162" s="48" t="str">
        <f t="shared" si="130"/>
        <v/>
      </c>
      <c r="O162" s="40">
        <f t="shared" si="132"/>
        <v>0</v>
      </c>
      <c r="P162" s="41">
        <f t="shared" si="131"/>
        <v>32</v>
      </c>
    </row>
    <row r="163" spans="1:16" ht="14.25" customHeight="1">
      <c r="A163" s="49">
        <v>129</v>
      </c>
      <c r="B163" s="49">
        <v>32</v>
      </c>
      <c r="C163" s="49" t="s">
        <v>198</v>
      </c>
      <c r="D163" s="49" t="s">
        <v>165</v>
      </c>
      <c r="E163" s="50" t="s">
        <v>321</v>
      </c>
      <c r="F163" s="49">
        <v>5</v>
      </c>
      <c r="G163" s="51" t="s">
        <v>255</v>
      </c>
      <c r="H163" s="13">
        <v>6</v>
      </c>
      <c r="I163" s="14"/>
      <c r="J163" s="46">
        <f t="shared" si="126"/>
        <v>0</v>
      </c>
      <c r="K163" s="47" t="str">
        <f t="shared" si="127"/>
        <v>×</v>
      </c>
      <c r="L163" s="47" t="str">
        <f t="shared" si="128"/>
        <v>×</v>
      </c>
      <c r="M163" s="47" t="str">
        <f t="shared" si="129"/>
        <v>×</v>
      </c>
      <c r="N163" s="48" t="str">
        <f t="shared" si="130"/>
        <v/>
      </c>
      <c r="O163" s="40">
        <f t="shared" si="132"/>
        <v>0</v>
      </c>
      <c r="P163" s="41">
        <f t="shared" si="131"/>
        <v>32</v>
      </c>
    </row>
    <row r="164" spans="1:16" ht="14.25" customHeight="1">
      <c r="A164" s="49">
        <v>130</v>
      </c>
      <c r="B164" s="49">
        <v>32</v>
      </c>
      <c r="C164" s="49" t="s">
        <v>198</v>
      </c>
      <c r="D164" s="49" t="s">
        <v>166</v>
      </c>
      <c r="E164" s="50" t="s">
        <v>254</v>
      </c>
      <c r="F164" s="49">
        <v>4</v>
      </c>
      <c r="G164" s="51" t="s">
        <v>255</v>
      </c>
      <c r="H164" s="13">
        <v>2</v>
      </c>
      <c r="I164" s="14"/>
      <c r="J164" s="46">
        <f t="shared" si="126"/>
        <v>0</v>
      </c>
      <c r="K164" s="47" t="str">
        <f t="shared" si="127"/>
        <v>×</v>
      </c>
      <c r="L164" s="47" t="str">
        <f t="shared" si="128"/>
        <v>×</v>
      </c>
      <c r="M164" s="47" t="str">
        <f t="shared" si="129"/>
        <v>×</v>
      </c>
      <c r="N164" s="48" t="str">
        <f t="shared" si="130"/>
        <v/>
      </c>
      <c r="O164" s="40">
        <f t="shared" si="132"/>
        <v>0</v>
      </c>
      <c r="P164" s="41">
        <f t="shared" si="131"/>
        <v>32</v>
      </c>
    </row>
    <row r="165" spans="1:16" ht="14.25" customHeight="1">
      <c r="A165" s="49">
        <v>131</v>
      </c>
      <c r="B165" s="49">
        <v>32</v>
      </c>
      <c r="C165" s="49" t="s">
        <v>198</v>
      </c>
      <c r="D165" s="49" t="s">
        <v>167</v>
      </c>
      <c r="E165" s="50" t="s">
        <v>252</v>
      </c>
      <c r="F165" s="49">
        <v>1</v>
      </c>
      <c r="G165" s="51" t="s">
        <v>255</v>
      </c>
      <c r="H165" s="13">
        <v>5</v>
      </c>
      <c r="I165" s="14"/>
      <c r="J165" s="46">
        <f t="shared" si="126"/>
        <v>0</v>
      </c>
      <c r="K165" s="47" t="str">
        <f t="shared" si="127"/>
        <v>×</v>
      </c>
      <c r="L165" s="47" t="str">
        <f t="shared" si="128"/>
        <v>×</v>
      </c>
      <c r="M165" s="47" t="str">
        <f t="shared" si="129"/>
        <v>×</v>
      </c>
      <c r="N165" s="48" t="str">
        <f t="shared" si="130"/>
        <v/>
      </c>
      <c r="O165" s="40">
        <f t="shared" ref="O165:O168" si="133">IF(N165="",0,1)</f>
        <v>0</v>
      </c>
      <c r="P165" s="41">
        <f t="shared" si="131"/>
        <v>32</v>
      </c>
    </row>
    <row r="166" spans="1:16" ht="14.25" customHeight="1">
      <c r="A166" s="49">
        <v>132</v>
      </c>
      <c r="B166" s="49">
        <v>32</v>
      </c>
      <c r="C166" s="49" t="s">
        <v>198</v>
      </c>
      <c r="D166" s="49" t="s">
        <v>168</v>
      </c>
      <c r="E166" s="50" t="s">
        <v>252</v>
      </c>
      <c r="F166" s="49">
        <v>1</v>
      </c>
      <c r="G166" s="51" t="s">
        <v>255</v>
      </c>
      <c r="H166" s="13">
        <v>4</v>
      </c>
      <c r="I166" s="14"/>
      <c r="J166" s="46">
        <f t="shared" si="126"/>
        <v>0</v>
      </c>
      <c r="K166" s="47" t="str">
        <f t="shared" si="127"/>
        <v>×</v>
      </c>
      <c r="L166" s="47" t="str">
        <f t="shared" si="128"/>
        <v>×</v>
      </c>
      <c r="M166" s="47" t="str">
        <f t="shared" si="129"/>
        <v>×</v>
      </c>
      <c r="N166" s="48" t="str">
        <f t="shared" si="130"/>
        <v/>
      </c>
      <c r="O166" s="40">
        <f t="shared" si="133"/>
        <v>0</v>
      </c>
      <c r="P166" s="41">
        <f t="shared" si="131"/>
        <v>32</v>
      </c>
    </row>
    <row r="167" spans="1:16" ht="14.25" customHeight="1">
      <c r="A167" s="49">
        <v>133</v>
      </c>
      <c r="B167" s="49">
        <v>32</v>
      </c>
      <c r="C167" s="49" t="s">
        <v>198</v>
      </c>
      <c r="D167" s="49" t="s">
        <v>169</v>
      </c>
      <c r="E167" s="50" t="s">
        <v>252</v>
      </c>
      <c r="F167" s="49">
        <v>1</v>
      </c>
      <c r="G167" s="51" t="s">
        <v>255</v>
      </c>
      <c r="H167" s="13">
        <v>4</v>
      </c>
      <c r="I167" s="14"/>
      <c r="J167" s="46">
        <f t="shared" si="126"/>
        <v>0</v>
      </c>
      <c r="K167" s="47" t="str">
        <f t="shared" si="127"/>
        <v>×</v>
      </c>
      <c r="L167" s="47" t="str">
        <f t="shared" si="128"/>
        <v>×</v>
      </c>
      <c r="M167" s="47" t="str">
        <f t="shared" si="129"/>
        <v>×</v>
      </c>
      <c r="N167" s="48" t="str">
        <f t="shared" si="130"/>
        <v/>
      </c>
      <c r="O167" s="40">
        <f t="shared" si="133"/>
        <v>0</v>
      </c>
      <c r="P167" s="41">
        <f t="shared" si="131"/>
        <v>32</v>
      </c>
    </row>
    <row r="168" spans="1:16" ht="14.25" customHeight="1">
      <c r="A168" s="49">
        <v>134</v>
      </c>
      <c r="B168" s="49">
        <v>32</v>
      </c>
      <c r="C168" s="49" t="s">
        <v>198</v>
      </c>
      <c r="D168" s="49" t="s">
        <v>170</v>
      </c>
      <c r="E168" s="50" t="s">
        <v>252</v>
      </c>
      <c r="F168" s="49">
        <v>1</v>
      </c>
      <c r="G168" s="51" t="s">
        <v>255</v>
      </c>
      <c r="H168" s="13">
        <v>2</v>
      </c>
      <c r="I168" s="14"/>
      <c r="J168" s="46">
        <f t="shared" si="126"/>
        <v>0</v>
      </c>
      <c r="K168" s="47" t="str">
        <f t="shared" si="127"/>
        <v>×</v>
      </c>
      <c r="L168" s="47" t="str">
        <f t="shared" si="128"/>
        <v>×</v>
      </c>
      <c r="M168" s="47" t="str">
        <f t="shared" si="129"/>
        <v>×</v>
      </c>
      <c r="N168" s="48" t="str">
        <f t="shared" si="130"/>
        <v/>
      </c>
      <c r="O168" s="40">
        <f t="shared" si="133"/>
        <v>0</v>
      </c>
      <c r="P168" s="41">
        <f t="shared" si="131"/>
        <v>32</v>
      </c>
    </row>
    <row r="169" spans="1:16" ht="14.25" customHeight="1">
      <c r="A169" s="49">
        <v>135</v>
      </c>
      <c r="B169" s="49">
        <v>32</v>
      </c>
      <c r="C169" s="49" t="s">
        <v>198</v>
      </c>
      <c r="D169" s="49" t="s">
        <v>171</v>
      </c>
      <c r="E169" s="50" t="s">
        <v>252</v>
      </c>
      <c r="F169" s="49">
        <v>1</v>
      </c>
      <c r="G169" s="51" t="s">
        <v>255</v>
      </c>
      <c r="H169" s="13">
        <v>2</v>
      </c>
      <c r="I169" s="14"/>
      <c r="J169" s="46">
        <f t="shared" si="126"/>
        <v>0</v>
      </c>
      <c r="K169" s="47" t="str">
        <f t="shared" si="127"/>
        <v>×</v>
      </c>
      <c r="L169" s="47" t="str">
        <f t="shared" si="128"/>
        <v>×</v>
      </c>
      <c r="M169" s="47" t="str">
        <f t="shared" si="129"/>
        <v>×</v>
      </c>
      <c r="N169" s="48" t="str">
        <f t="shared" si="130"/>
        <v/>
      </c>
      <c r="O169" s="40">
        <f t="shared" si="123"/>
        <v>0</v>
      </c>
      <c r="P169" s="41">
        <f t="shared" si="131"/>
        <v>32</v>
      </c>
    </row>
    <row r="170" spans="1:16" ht="14.25" customHeight="1">
      <c r="A170" s="49">
        <v>136</v>
      </c>
      <c r="B170" s="49">
        <v>32</v>
      </c>
      <c r="C170" s="49" t="s">
        <v>198</v>
      </c>
      <c r="D170" s="49" t="s">
        <v>172</v>
      </c>
      <c r="E170" s="50" t="s">
        <v>252</v>
      </c>
      <c r="F170" s="49">
        <v>1</v>
      </c>
      <c r="G170" s="51" t="s">
        <v>255</v>
      </c>
      <c r="H170" s="13">
        <v>8</v>
      </c>
      <c r="I170" s="14"/>
      <c r="J170" s="46">
        <f t="shared" si="126"/>
        <v>0</v>
      </c>
      <c r="K170" s="47" t="str">
        <f t="shared" si="127"/>
        <v>×</v>
      </c>
      <c r="L170" s="47" t="str">
        <f t="shared" si="128"/>
        <v>×</v>
      </c>
      <c r="M170" s="47" t="str">
        <f t="shared" si="129"/>
        <v>×</v>
      </c>
      <c r="N170" s="48" t="str">
        <f t="shared" si="130"/>
        <v/>
      </c>
      <c r="O170" s="40">
        <f t="shared" si="123"/>
        <v>0</v>
      </c>
      <c r="P170" s="41">
        <f t="shared" si="131"/>
        <v>32</v>
      </c>
    </row>
    <row r="171" spans="1:16" ht="14.25" customHeight="1">
      <c r="A171" s="49">
        <v>137</v>
      </c>
      <c r="B171" s="49">
        <v>32</v>
      </c>
      <c r="C171" s="49" t="s">
        <v>198</v>
      </c>
      <c r="D171" s="49" t="s">
        <v>173</v>
      </c>
      <c r="E171" s="50" t="s">
        <v>252</v>
      </c>
      <c r="F171" s="49">
        <v>1</v>
      </c>
      <c r="G171" s="51" t="s">
        <v>255</v>
      </c>
      <c r="H171" s="13">
        <v>2</v>
      </c>
      <c r="I171" s="14"/>
      <c r="J171" s="46">
        <f t="shared" si="126"/>
        <v>0</v>
      </c>
      <c r="K171" s="47" t="str">
        <f t="shared" si="127"/>
        <v>×</v>
      </c>
      <c r="L171" s="47" t="str">
        <f t="shared" si="128"/>
        <v>×</v>
      </c>
      <c r="M171" s="47" t="str">
        <f t="shared" si="129"/>
        <v>×</v>
      </c>
      <c r="N171" s="48" t="str">
        <f t="shared" si="130"/>
        <v/>
      </c>
      <c r="O171" s="40">
        <f t="shared" si="123"/>
        <v>0</v>
      </c>
      <c r="P171" s="41">
        <f t="shared" si="131"/>
        <v>32</v>
      </c>
    </row>
    <row r="172" spans="1:16" ht="14.25" customHeight="1">
      <c r="A172" s="49">
        <v>138</v>
      </c>
      <c r="B172" s="49">
        <v>32</v>
      </c>
      <c r="C172" s="49" t="s">
        <v>198</v>
      </c>
      <c r="D172" s="49" t="s">
        <v>174</v>
      </c>
      <c r="E172" s="50" t="s">
        <v>252</v>
      </c>
      <c r="F172" s="49">
        <v>1</v>
      </c>
      <c r="G172" s="51" t="s">
        <v>255</v>
      </c>
      <c r="H172" s="13">
        <v>2</v>
      </c>
      <c r="I172" s="14"/>
      <c r="J172" s="46">
        <f t="shared" si="126"/>
        <v>0</v>
      </c>
      <c r="K172" s="47" t="str">
        <f t="shared" si="127"/>
        <v>×</v>
      </c>
      <c r="L172" s="47" t="str">
        <f t="shared" si="128"/>
        <v>×</v>
      </c>
      <c r="M172" s="47" t="str">
        <f t="shared" si="129"/>
        <v>×</v>
      </c>
      <c r="N172" s="48" t="str">
        <f t="shared" si="130"/>
        <v/>
      </c>
      <c r="O172" s="40">
        <f t="shared" si="123"/>
        <v>0</v>
      </c>
      <c r="P172" s="41">
        <f t="shared" si="131"/>
        <v>32</v>
      </c>
    </row>
    <row r="173" spans="1:16" ht="14.25" customHeight="1">
      <c r="A173" s="49">
        <v>139</v>
      </c>
      <c r="B173" s="49">
        <v>32</v>
      </c>
      <c r="C173" s="49" t="s">
        <v>198</v>
      </c>
      <c r="D173" s="49" t="s">
        <v>175</v>
      </c>
      <c r="E173" s="50" t="s">
        <v>252</v>
      </c>
      <c r="F173" s="49">
        <v>1</v>
      </c>
      <c r="G173" s="51" t="s">
        <v>255</v>
      </c>
      <c r="H173" s="13">
        <v>2</v>
      </c>
      <c r="I173" s="14"/>
      <c r="J173" s="46">
        <f t="shared" si="126"/>
        <v>0</v>
      </c>
      <c r="K173" s="47" t="str">
        <f t="shared" si="127"/>
        <v>×</v>
      </c>
      <c r="L173" s="47" t="str">
        <f t="shared" si="128"/>
        <v>×</v>
      </c>
      <c r="M173" s="47" t="str">
        <f t="shared" si="129"/>
        <v>×</v>
      </c>
      <c r="N173" s="48" t="str">
        <f t="shared" si="130"/>
        <v/>
      </c>
      <c r="O173" s="40">
        <f t="shared" ref="O173:O174" si="134">IF(N173="",0,1)</f>
        <v>0</v>
      </c>
      <c r="P173" s="41">
        <f t="shared" si="131"/>
        <v>32</v>
      </c>
    </row>
    <row r="174" spans="1:16" ht="14.25" customHeight="1">
      <c r="A174" s="49">
        <v>140</v>
      </c>
      <c r="B174" s="49">
        <v>32</v>
      </c>
      <c r="C174" s="49" t="s">
        <v>198</v>
      </c>
      <c r="D174" s="49" t="s">
        <v>176</v>
      </c>
      <c r="E174" s="50" t="s">
        <v>252</v>
      </c>
      <c r="F174" s="49">
        <v>1</v>
      </c>
      <c r="G174" s="51" t="s">
        <v>255</v>
      </c>
      <c r="H174" s="13">
        <v>2</v>
      </c>
      <c r="I174" s="14"/>
      <c r="J174" s="46">
        <f t="shared" si="126"/>
        <v>0</v>
      </c>
      <c r="K174" s="47" t="str">
        <f t="shared" si="127"/>
        <v>×</v>
      </c>
      <c r="L174" s="47" t="str">
        <f t="shared" si="128"/>
        <v>×</v>
      </c>
      <c r="M174" s="47" t="str">
        <f t="shared" si="129"/>
        <v>×</v>
      </c>
      <c r="N174" s="48" t="str">
        <f t="shared" si="130"/>
        <v/>
      </c>
      <c r="O174" s="40">
        <f t="shared" si="134"/>
        <v>0</v>
      </c>
      <c r="P174" s="41">
        <f t="shared" si="131"/>
        <v>32</v>
      </c>
    </row>
    <row r="175" spans="1:16" ht="14.25" customHeight="1">
      <c r="A175" s="49">
        <v>141</v>
      </c>
      <c r="B175" s="49">
        <v>32</v>
      </c>
      <c r="C175" s="49" t="s">
        <v>198</v>
      </c>
      <c r="D175" s="49" t="s">
        <v>177</v>
      </c>
      <c r="E175" s="50" t="s">
        <v>322</v>
      </c>
      <c r="F175" s="49">
        <v>3</v>
      </c>
      <c r="G175" s="51" t="s">
        <v>255</v>
      </c>
      <c r="H175" s="13">
        <v>10</v>
      </c>
      <c r="I175" s="14"/>
      <c r="J175" s="46">
        <f t="shared" si="126"/>
        <v>0</v>
      </c>
      <c r="K175" s="47" t="str">
        <f t="shared" si="127"/>
        <v>×</v>
      </c>
      <c r="L175" s="47" t="str">
        <f t="shared" si="128"/>
        <v>×</v>
      </c>
      <c r="M175" s="47" t="str">
        <f t="shared" si="129"/>
        <v>×</v>
      </c>
      <c r="N175" s="48" t="str">
        <f t="shared" si="130"/>
        <v/>
      </c>
      <c r="O175" s="40">
        <f t="shared" ref="O175:O176" si="135">IF(N175="",0,1)</f>
        <v>0</v>
      </c>
      <c r="P175" s="41">
        <f t="shared" si="131"/>
        <v>32</v>
      </c>
    </row>
    <row r="176" spans="1:16" ht="14.25" customHeight="1">
      <c r="A176" s="49">
        <v>142</v>
      </c>
      <c r="B176" s="49">
        <v>32</v>
      </c>
      <c r="C176" s="49" t="s">
        <v>198</v>
      </c>
      <c r="D176" s="49" t="s">
        <v>178</v>
      </c>
      <c r="E176" s="50" t="s">
        <v>322</v>
      </c>
      <c r="F176" s="49">
        <v>3</v>
      </c>
      <c r="G176" s="51" t="s">
        <v>255</v>
      </c>
      <c r="H176" s="13">
        <v>10</v>
      </c>
      <c r="I176" s="14"/>
      <c r="J176" s="46">
        <f t="shared" si="126"/>
        <v>0</v>
      </c>
      <c r="K176" s="47" t="str">
        <f t="shared" si="127"/>
        <v>×</v>
      </c>
      <c r="L176" s="47" t="str">
        <f t="shared" si="128"/>
        <v>×</v>
      </c>
      <c r="M176" s="47" t="str">
        <f t="shared" si="129"/>
        <v>×</v>
      </c>
      <c r="N176" s="48" t="str">
        <f t="shared" si="130"/>
        <v/>
      </c>
      <c r="O176" s="40">
        <f t="shared" si="135"/>
        <v>0</v>
      </c>
      <c r="P176" s="41">
        <f t="shared" si="131"/>
        <v>32</v>
      </c>
    </row>
    <row r="177" spans="1:17" ht="14.25" customHeight="1">
      <c r="A177" s="49">
        <v>143</v>
      </c>
      <c r="B177" s="49">
        <v>32</v>
      </c>
      <c r="C177" s="49" t="s">
        <v>198</v>
      </c>
      <c r="D177" s="49" t="s">
        <v>179</v>
      </c>
      <c r="E177" s="50" t="s">
        <v>323</v>
      </c>
      <c r="F177" s="49">
        <v>4</v>
      </c>
      <c r="G177" s="51" t="s">
        <v>255</v>
      </c>
      <c r="H177" s="13">
        <v>1</v>
      </c>
      <c r="I177" s="14"/>
      <c r="J177" s="46">
        <f t="shared" si="126"/>
        <v>0</v>
      </c>
      <c r="K177" s="47" t="str">
        <f t="shared" si="127"/>
        <v>×</v>
      </c>
      <c r="L177" s="47" t="str">
        <f t="shared" si="128"/>
        <v>×</v>
      </c>
      <c r="M177" s="47" t="str">
        <f t="shared" si="129"/>
        <v>×</v>
      </c>
      <c r="N177" s="48" t="str">
        <f t="shared" si="130"/>
        <v/>
      </c>
      <c r="O177" s="40">
        <f t="shared" si="123"/>
        <v>0</v>
      </c>
      <c r="P177" s="41">
        <f t="shared" si="131"/>
        <v>32</v>
      </c>
    </row>
    <row r="178" spans="1:17" ht="14.25" customHeight="1">
      <c r="A178" s="52"/>
      <c r="B178" s="52"/>
      <c r="C178" s="53"/>
      <c r="D178" s="52"/>
      <c r="E178" s="54"/>
      <c r="F178" s="52"/>
      <c r="G178" s="53"/>
      <c r="H178" s="15"/>
      <c r="I178" s="55" t="str">
        <f>CONCATENATE("札番",B177," 計")</f>
        <v>札番32 計</v>
      </c>
      <c r="J178" s="56">
        <f>SUMIF(B:B,B177,J:J)</f>
        <v>0</v>
      </c>
      <c r="K178" s="38">
        <f>COUNTIFS($B:$B,B177,K:K,"○")</f>
        <v>0</v>
      </c>
      <c r="L178" s="38"/>
      <c r="M178" s="38"/>
      <c r="N178" s="39" t="str">
        <f>IF(K178=0,"",IF(COUNTIF(B:B,P178)=K178,"","この項番で見積単価（税別）が入力されていない品目があります"))</f>
        <v/>
      </c>
      <c r="O178" s="40">
        <f t="shared" si="123"/>
        <v>0</v>
      </c>
      <c r="P178" s="41">
        <f>B177</f>
        <v>32</v>
      </c>
      <c r="Q178" s="41" t="s">
        <v>16</v>
      </c>
    </row>
    <row r="179" spans="1:17" ht="14.25" customHeight="1">
      <c r="A179" s="49">
        <v>144</v>
      </c>
      <c r="B179" s="49">
        <v>33</v>
      </c>
      <c r="C179" s="49" t="s">
        <v>265</v>
      </c>
      <c r="D179" s="49" t="s">
        <v>266</v>
      </c>
      <c r="E179" s="50"/>
      <c r="F179" s="49">
        <v>1</v>
      </c>
      <c r="G179" s="51" t="s">
        <v>24</v>
      </c>
      <c r="H179" s="13">
        <v>850</v>
      </c>
      <c r="I179" s="14"/>
      <c r="J179" s="46">
        <f t="shared" ref="J179:J182" si="136">H179*I179</f>
        <v>0</v>
      </c>
      <c r="K179" s="47" t="str">
        <f t="shared" ref="K179:K182" si="137">IF(I179="","×","○")</f>
        <v>×</v>
      </c>
      <c r="L179" s="47" t="str">
        <f t="shared" ref="L179:L182" si="138">IF(I179&gt;=1,"○","×")</f>
        <v>×</v>
      </c>
      <c r="M179" s="47" t="str">
        <f t="shared" ref="M179:M182" si="139">IF(ISNUMBER(I179),IF(INT(I179)=I179,"○","×"),"×")</f>
        <v>×</v>
      </c>
      <c r="N179" s="48" t="str">
        <f t="shared" ref="N179:N182" si="140">IF(K179="○",IF(OR(L179="×",M179="×"),"←見積単価（税別）欄には、1以上の整数を入力してください",""),"")</f>
        <v/>
      </c>
      <c r="O179" s="40">
        <f t="shared" si="123"/>
        <v>0</v>
      </c>
      <c r="P179" s="41">
        <f t="shared" ref="P179:P182" si="141">B179</f>
        <v>33</v>
      </c>
    </row>
    <row r="180" spans="1:17" ht="14.25" customHeight="1">
      <c r="A180" s="49">
        <v>145</v>
      </c>
      <c r="B180" s="49">
        <v>33</v>
      </c>
      <c r="C180" s="49" t="s">
        <v>265</v>
      </c>
      <c r="D180" s="49" t="s">
        <v>267</v>
      </c>
      <c r="E180" s="50"/>
      <c r="F180" s="49">
        <v>1</v>
      </c>
      <c r="G180" s="51" t="s">
        <v>24</v>
      </c>
      <c r="H180" s="13">
        <v>50</v>
      </c>
      <c r="I180" s="14"/>
      <c r="J180" s="46">
        <f t="shared" si="136"/>
        <v>0</v>
      </c>
      <c r="K180" s="47" t="str">
        <f t="shared" si="137"/>
        <v>×</v>
      </c>
      <c r="L180" s="47" t="str">
        <f t="shared" si="138"/>
        <v>×</v>
      </c>
      <c r="M180" s="47" t="str">
        <f t="shared" si="139"/>
        <v>×</v>
      </c>
      <c r="N180" s="48" t="str">
        <f t="shared" si="140"/>
        <v/>
      </c>
      <c r="O180" s="40">
        <f t="shared" si="123"/>
        <v>0</v>
      </c>
      <c r="P180" s="41">
        <f t="shared" si="141"/>
        <v>33</v>
      </c>
    </row>
    <row r="181" spans="1:17" ht="14.25" customHeight="1">
      <c r="A181" s="49">
        <v>146</v>
      </c>
      <c r="B181" s="49">
        <v>33</v>
      </c>
      <c r="C181" s="49" t="s">
        <v>265</v>
      </c>
      <c r="D181" s="49" t="s">
        <v>268</v>
      </c>
      <c r="E181" s="50"/>
      <c r="F181" s="49">
        <v>1</v>
      </c>
      <c r="G181" s="51" t="s">
        <v>24</v>
      </c>
      <c r="H181" s="13">
        <v>50</v>
      </c>
      <c r="I181" s="14"/>
      <c r="J181" s="46">
        <f t="shared" si="136"/>
        <v>0</v>
      </c>
      <c r="K181" s="47" t="str">
        <f t="shared" si="137"/>
        <v>×</v>
      </c>
      <c r="L181" s="47" t="str">
        <f t="shared" si="138"/>
        <v>×</v>
      </c>
      <c r="M181" s="47" t="str">
        <f t="shared" si="139"/>
        <v>×</v>
      </c>
      <c r="N181" s="48" t="str">
        <f t="shared" si="140"/>
        <v/>
      </c>
      <c r="O181" s="40">
        <f t="shared" si="123"/>
        <v>0</v>
      </c>
      <c r="P181" s="41">
        <f t="shared" si="141"/>
        <v>33</v>
      </c>
    </row>
    <row r="182" spans="1:17" ht="14.25" customHeight="1">
      <c r="A182" s="49">
        <v>147</v>
      </c>
      <c r="B182" s="49">
        <v>33</v>
      </c>
      <c r="C182" s="49" t="s">
        <v>265</v>
      </c>
      <c r="D182" s="49" t="s">
        <v>269</v>
      </c>
      <c r="E182" s="50"/>
      <c r="F182" s="49">
        <v>1</v>
      </c>
      <c r="G182" s="51" t="s">
        <v>24</v>
      </c>
      <c r="H182" s="13">
        <v>50</v>
      </c>
      <c r="I182" s="14"/>
      <c r="J182" s="46">
        <f t="shared" si="136"/>
        <v>0</v>
      </c>
      <c r="K182" s="47" t="str">
        <f t="shared" si="137"/>
        <v>×</v>
      </c>
      <c r="L182" s="47" t="str">
        <f t="shared" si="138"/>
        <v>×</v>
      </c>
      <c r="M182" s="47" t="str">
        <f t="shared" si="139"/>
        <v>×</v>
      </c>
      <c r="N182" s="48" t="str">
        <f t="shared" si="140"/>
        <v/>
      </c>
      <c r="O182" s="40">
        <f t="shared" si="123"/>
        <v>0</v>
      </c>
      <c r="P182" s="41">
        <f t="shared" si="141"/>
        <v>33</v>
      </c>
    </row>
    <row r="183" spans="1:17" ht="14.25" customHeight="1">
      <c r="A183" s="33"/>
      <c r="B183" s="33"/>
      <c r="C183" s="34"/>
      <c r="D183" s="33"/>
      <c r="E183" s="35"/>
      <c r="F183" s="33"/>
      <c r="G183" s="34"/>
      <c r="H183" s="10"/>
      <c r="I183" s="36" t="str">
        <f>CONCATENATE("札番",B182," 計")</f>
        <v>札番33 計</v>
      </c>
      <c r="J183" s="37">
        <f>SUMIF(B:B,B182,J:J)</f>
        <v>0</v>
      </c>
      <c r="K183" s="38">
        <f>COUNTIFS($B:$B,B182,K:K,"○")</f>
        <v>0</v>
      </c>
      <c r="L183" s="38"/>
      <c r="M183" s="38"/>
      <c r="N183" s="39" t="str">
        <f>IF(K183=0,"",IF(COUNTIF(B:B,P183)=K183,"","この項番で見積単価（税別）が入力されていない品目があります"))</f>
        <v/>
      </c>
      <c r="O183" s="40">
        <f t="shared" si="123"/>
        <v>0</v>
      </c>
      <c r="P183" s="41">
        <f>B182</f>
        <v>33</v>
      </c>
      <c r="Q183" s="41" t="s">
        <v>16</v>
      </c>
    </row>
  </sheetData>
  <sheetProtection algorithmName="SHA-512" hashValue="iYiPeCYSEdJdMo0rECifjQxa2O5yVX75Afqi44WwrXyM0SkLsPcNjO8ps03ZmRA8DkbAlZ3r2uxWzh/N2Y6JVQ==" saltValue="wPgZJvEeIIf5rd5G52fGlg==" spinCount="100000" sheet="1" objects="1" scenarios="1"/>
  <phoneticPr fontId="2"/>
  <dataValidations count="2">
    <dataValidation imeMode="disabled" operator="greaterThanOrEqual" allowBlank="1" showErrorMessage="1" errorTitle="エラー" error="1包装当たりの単価を「1円以上の整数」で入力してください。" sqref="I8 I34 I54 I42 I46 I49 I36 I154 I65 I68 I51 I74 I80 I86 I88 I90 I92 I72 I114 I105 I101 I127 I132 I134 I139 I144 I146 I124 I183 I156 I178 I150 I152" xr:uid="{48FBB23C-EED8-4AA6-8A98-37EDC52EEB2C}"/>
    <dataValidation type="whole" imeMode="disabled" operator="greaterThanOrEqual" allowBlank="1" showErrorMessage="1" errorTitle="エラー" error="1包装単位当たりの単価を「1円以上の整数」で入力してください。" sqref="I4:I7 I35 I37:I41 I9:I33 I47:I48 I50 I52:I53 I55:I64 I66:I67 I69:I71 I73 I81:I85 I87 I89 I91 I93:I100 I115:I123 I106:I113 I128:I131 I133 I135:I138 I140:I143 I145 I147:I149 I153 I75:I79 I157:I177 I179:I182 I151 I155 I125:I126 I43:I45 I102:I104" xr:uid="{6903603A-161F-447E-B628-AFA6EF60D3F6}">
      <formula1>1</formula1>
    </dataValidation>
  </dataValidations>
  <pageMargins left="0.7" right="0.7" top="0.75" bottom="0.75" header="0.3" footer="0.3"/>
  <pageSetup paperSize="9" scale="51"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vt:lpstr>
      <vt:lpstr>入札内訳</vt:lpstr>
      <vt:lpstr>明細書</vt:lpstr>
      <vt:lpstr>入札書!Print_Area</vt:lpstr>
      <vt:lpstr>明細書!Print_Area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矢島 史康</dc:creator>
  <cp:lastModifiedBy>矢島 史康</cp:lastModifiedBy>
  <cp:lastPrinted>2023-11-24T01:59:37Z</cp:lastPrinted>
  <dcterms:created xsi:type="dcterms:W3CDTF">2023-11-10T01:12:50Z</dcterms:created>
  <dcterms:modified xsi:type="dcterms:W3CDTF">2024-03-04T04:02:29Z</dcterms:modified>
</cp:coreProperties>
</file>