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48.1.200\15_施設整備担当\R5（2023）年度\B_02_3_執行伺い・契約締結_工事委託\09_２３小児医療センターＥＲ陰圧診療室改修工事\03_公告\"/>
    </mc:Choice>
  </mc:AlternateContent>
  <xr:revisionPtr revIDLastSave="0" documentId="13_ncr:1_{4B5B00D1-579B-4818-9387-BA6F423AE290}" xr6:coauthVersionLast="47" xr6:coauthVersionMax="47" xr10:uidLastSave="{00000000-0000-0000-0000-000000000000}"/>
  <bookViews>
    <workbookView xWindow="-120" yWindow="-120" windowWidth="20730" windowHeight="11040" tabRatio="730" xr2:uid="{00000000-000D-0000-FFFF-FFFF00000000}"/>
  </bookViews>
  <sheets>
    <sheet name="入札金額見積内訳書" sheetId="18" r:id="rId1"/>
    <sheet name="発注者入力" sheetId="13" state="hidden" r:id="rId2"/>
  </sheets>
  <definedNames>
    <definedName name="_xlnm.Print_Area" localSheetId="0">入札金額見積内訳書!$A$1:$J$74</definedName>
    <definedName name="_xlnm.Print_Area" localSheetId="1">発注者入力!$A$1:$V$64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9" i="13" l="1"/>
  <c r="AB28" i="13"/>
  <c r="AB27" i="13"/>
  <c r="AB26" i="13"/>
  <c r="AB63" i="13"/>
  <c r="AB62" i="13"/>
  <c r="AB61" i="13"/>
  <c r="AB60" i="13"/>
  <c r="AB59" i="13"/>
  <c r="AB58" i="13"/>
  <c r="AB57" i="13"/>
  <c r="AB56" i="13"/>
  <c r="AB55" i="13"/>
  <c r="AB54" i="13"/>
  <c r="AB53" i="13"/>
  <c r="AB52" i="13"/>
  <c r="AB51" i="13"/>
  <c r="AB50" i="13"/>
  <c r="AB49" i="13"/>
  <c r="AB48" i="13"/>
  <c r="AB47" i="13"/>
  <c r="AB46" i="13"/>
  <c r="AB45" i="13"/>
  <c r="AB44" i="13"/>
  <c r="AB43" i="13"/>
  <c r="AB42" i="13"/>
  <c r="AB40" i="13"/>
  <c r="AB39" i="13"/>
  <c r="AB38" i="13"/>
  <c r="AB37" i="13"/>
  <c r="AB36" i="13"/>
  <c r="AB35" i="13"/>
  <c r="AB34" i="13"/>
  <c r="AB33" i="13"/>
  <c r="AB32" i="13"/>
  <c r="AB31" i="13"/>
  <c r="AB30" i="13"/>
  <c r="AC30" i="13" l="1"/>
  <c r="AM30" i="13"/>
  <c r="AL30" i="13"/>
  <c r="AK30" i="13"/>
  <c r="AJ30" i="13"/>
  <c r="AI30" i="13"/>
  <c r="AH30" i="13"/>
  <c r="AG30" i="13"/>
  <c r="AF30" i="13"/>
  <c r="AE30" i="13"/>
  <c r="AD30" i="13"/>
  <c r="AM26" i="13"/>
  <c r="AL26" i="13"/>
  <c r="AK26" i="13"/>
  <c r="AJ26" i="13"/>
  <c r="AI26" i="13"/>
  <c r="AH26" i="13"/>
  <c r="AG26" i="13"/>
  <c r="AF26" i="13"/>
  <c r="AE26" i="13"/>
  <c r="AD26" i="13"/>
  <c r="AC26" i="13"/>
  <c r="S32" i="13" l="1"/>
  <c r="S39" i="13"/>
  <c r="AE61" i="13" l="1"/>
  <c r="AE53" i="13"/>
  <c r="AE40" i="13"/>
  <c r="Q26" i="13"/>
  <c r="AA28" i="13" l="1"/>
  <c r="Y29" i="13"/>
  <c r="AN28" i="13" l="1"/>
  <c r="AD28" i="13" s="1"/>
  <c r="AC28" i="13" l="1"/>
  <c r="S63" i="13" l="1"/>
  <c r="S62" i="13"/>
  <c r="Q61" i="13"/>
  <c r="AD61" i="13"/>
  <c r="AC61" i="13"/>
  <c r="S61" i="13"/>
  <c r="Q60" i="13"/>
  <c r="AC60" i="13"/>
  <c r="S45" i="13"/>
  <c r="S44" i="13"/>
  <c r="S43" i="13"/>
  <c r="AC41" i="13"/>
  <c r="AD41" i="13"/>
  <c r="Q57" i="13" l="1"/>
  <c r="AC57" i="13" l="1"/>
  <c r="S57" i="13"/>
  <c r="Q42" i="13" l="1"/>
  <c r="AA61" i="13" l="1"/>
  <c r="AA52" i="13"/>
  <c r="AC63" i="13" l="1"/>
  <c r="AC58" i="13" l="1"/>
  <c r="AD58" i="13"/>
  <c r="AD59" i="13" l="1"/>
  <c r="AC59" i="13"/>
  <c r="AC56" i="13"/>
  <c r="AC55" i="13"/>
  <c r="AC54" i="13"/>
  <c r="AD53" i="13"/>
  <c r="AC53" i="13"/>
  <c r="AD51" i="13"/>
  <c r="AC51" i="13"/>
  <c r="AC50" i="13"/>
  <c r="AC49" i="13"/>
  <c r="AC45" i="13"/>
  <c r="AC44" i="13"/>
  <c r="AC43" i="13"/>
  <c r="AD42" i="13"/>
  <c r="AC42" i="13"/>
  <c r="AD40" i="13"/>
  <c r="AC40" i="13"/>
  <c r="AC39" i="13"/>
  <c r="AC38" i="13"/>
  <c r="AC37" i="13"/>
  <c r="AC36" i="13"/>
  <c r="AC35" i="13"/>
  <c r="AC34" i="13"/>
  <c r="AC33" i="13"/>
  <c r="AC32" i="13"/>
  <c r="AC31" i="13"/>
  <c r="AD29" i="13"/>
  <c r="AC29" i="13"/>
  <c r="AC27" i="13"/>
  <c r="AB41" i="13"/>
  <c r="AN52" i="13" l="1"/>
  <c r="AC52" i="13" s="1"/>
  <c r="AN62" i="13"/>
  <c r="AC62" i="13" s="1"/>
  <c r="AD62" i="13" l="1"/>
  <c r="AD52" i="13"/>
  <c r="Y62" i="13"/>
  <c r="Y53" i="13"/>
  <c r="R64" i="13"/>
  <c r="Q63" i="13"/>
  <c r="Q62" i="13"/>
  <c r="S60" i="13"/>
  <c r="S59" i="13"/>
  <c r="Q59" i="13"/>
  <c r="S58" i="13"/>
  <c r="Q58" i="13"/>
  <c r="S56" i="13"/>
  <c r="Q56" i="13"/>
  <c r="S55" i="13"/>
  <c r="Q55" i="13"/>
  <c r="S54" i="13"/>
  <c r="Q54" i="13"/>
  <c r="S53" i="13"/>
  <c r="Q53" i="13"/>
  <c r="S52" i="13"/>
  <c r="Q52" i="13"/>
  <c r="S51" i="13"/>
  <c r="Q51" i="13"/>
  <c r="S50" i="13"/>
  <c r="Q50" i="13"/>
  <c r="S49" i="13"/>
  <c r="Q49" i="13"/>
  <c r="S48" i="13"/>
  <c r="Q48" i="13"/>
  <c r="S47" i="13"/>
  <c r="Q47" i="13"/>
  <c r="S46" i="13"/>
  <c r="Q46" i="13"/>
  <c r="Q45" i="13"/>
  <c r="Q44" i="13"/>
  <c r="Q43" i="13"/>
  <c r="S42" i="13"/>
  <c r="S41" i="13"/>
  <c r="Q41" i="13"/>
  <c r="S40" i="13"/>
  <c r="Q40" i="13"/>
  <c r="Q39" i="13"/>
  <c r="S38" i="13"/>
  <c r="Q38" i="13"/>
  <c r="S37" i="13"/>
  <c r="Q37" i="13"/>
  <c r="S36" i="13"/>
  <c r="Q36" i="13"/>
  <c r="S35" i="13"/>
  <c r="Q35" i="13"/>
  <c r="S34" i="13"/>
  <c r="Q34" i="13"/>
  <c r="S33" i="13"/>
  <c r="Q33" i="13"/>
  <c r="Q32" i="13"/>
  <c r="S31" i="13"/>
  <c r="Q31" i="13"/>
  <c r="S30" i="13"/>
  <c r="Q30" i="13"/>
  <c r="S29" i="13"/>
  <c r="Q29" i="13"/>
  <c r="S28" i="13"/>
  <c r="Q28" i="13"/>
  <c r="S27" i="13"/>
  <c r="Q27" i="13"/>
  <c r="S26" i="13"/>
  <c r="Q64" i="13" l="1"/>
</calcChain>
</file>

<file path=xl/sharedStrings.xml><?xml version="1.0" encoding="utf-8"?>
<sst xmlns="http://schemas.openxmlformats.org/spreadsheetml/2006/main" count="316" uniqueCount="174">
  <si>
    <t>（あて先）</t>
    <rPh sb="3" eb="4">
      <t>サキ</t>
    </rPh>
    <phoneticPr fontId="4"/>
  </si>
  <si>
    <t>（入札参加者）</t>
    <rPh sb="1" eb="3">
      <t>ニュウサツ</t>
    </rPh>
    <rPh sb="3" eb="6">
      <t>サンカシャ</t>
    </rPh>
    <phoneticPr fontId="4"/>
  </si>
  <si>
    <t>所 在 地</t>
    <rPh sb="0" eb="1">
      <t>トコロ</t>
    </rPh>
    <rPh sb="2" eb="3">
      <t>ザイ</t>
    </rPh>
    <rPh sb="4" eb="5">
      <t>チ</t>
    </rPh>
    <phoneticPr fontId="4"/>
  </si>
  <si>
    <t>名称・商号</t>
    <rPh sb="0" eb="2">
      <t>メイショウ</t>
    </rPh>
    <rPh sb="3" eb="5">
      <t>ショウゴウ</t>
    </rPh>
    <phoneticPr fontId="4"/>
  </si>
  <si>
    <t>代表者名</t>
    <rPh sb="0" eb="3">
      <t>ダイヒョウシャ</t>
    </rPh>
    <rPh sb="3" eb="4">
      <t>メイ</t>
    </rPh>
    <phoneticPr fontId="4"/>
  </si>
  <si>
    <t>連絡担当者</t>
    <rPh sb="0" eb="2">
      <t>レンラク</t>
    </rPh>
    <rPh sb="2" eb="3">
      <t>タン</t>
    </rPh>
    <rPh sb="3" eb="4">
      <t>トウ</t>
    </rPh>
    <rPh sb="4" eb="5">
      <t>シャ</t>
    </rPh>
    <phoneticPr fontId="4"/>
  </si>
  <si>
    <t>電　　話</t>
    <rPh sb="0" eb="1">
      <t>デン</t>
    </rPh>
    <rPh sb="3" eb="4">
      <t>ハナシ</t>
    </rPh>
    <phoneticPr fontId="4"/>
  </si>
  <si>
    <t>下記工事について、総合評価自己採点方式に伴う関係書類を提出します。
なお、内容については事実と相違ないことを誓約します。</t>
    <rPh sb="0" eb="2">
      <t>カキ</t>
    </rPh>
    <rPh sb="2" eb="4">
      <t>コウジ</t>
    </rPh>
    <rPh sb="9" eb="11">
      <t>ソウゴウ</t>
    </rPh>
    <rPh sb="11" eb="13">
      <t>ヒョウカ</t>
    </rPh>
    <rPh sb="13" eb="15">
      <t>ジコ</t>
    </rPh>
    <rPh sb="15" eb="17">
      <t>サイテン</t>
    </rPh>
    <rPh sb="17" eb="19">
      <t>ホウシキ</t>
    </rPh>
    <rPh sb="20" eb="21">
      <t>トモナ</t>
    </rPh>
    <rPh sb="22" eb="24">
      <t>カンケイ</t>
    </rPh>
    <rPh sb="24" eb="26">
      <t>ショルイ</t>
    </rPh>
    <rPh sb="27" eb="29">
      <t>テイシュツ</t>
    </rPh>
    <rPh sb="37" eb="39">
      <t>ナイヨウ</t>
    </rPh>
    <rPh sb="44" eb="46">
      <t>ジジツ</t>
    </rPh>
    <rPh sb="47" eb="49">
      <t>ソウイ</t>
    </rPh>
    <rPh sb="54" eb="56">
      <t>セイヤク</t>
    </rPh>
    <phoneticPr fontId="4"/>
  </si>
  <si>
    <t>工 事 名：</t>
    <rPh sb="0" eb="1">
      <t>コウ</t>
    </rPh>
    <rPh sb="2" eb="3">
      <t>コト</t>
    </rPh>
    <rPh sb="4" eb="5">
      <t>メイ</t>
    </rPh>
    <phoneticPr fontId="4"/>
  </si>
  <si>
    <t>工事場所：</t>
    <rPh sb="0" eb="2">
      <t>コウジ</t>
    </rPh>
    <rPh sb="2" eb="4">
      <t>バショ</t>
    </rPh>
    <phoneticPr fontId="4"/>
  </si>
  <si>
    <t>評価項目</t>
    <rPh sb="0" eb="2">
      <t>ヒョウカ</t>
    </rPh>
    <rPh sb="2" eb="4">
      <t>コウモク</t>
    </rPh>
    <phoneticPr fontId="4"/>
  </si>
  <si>
    <t>該当</t>
    <rPh sb="0" eb="2">
      <t>ガイトウ</t>
    </rPh>
    <phoneticPr fontId="4"/>
  </si>
  <si>
    <t>配点</t>
    <rPh sb="0" eb="2">
      <t>ハイテン</t>
    </rPh>
    <phoneticPr fontId="4"/>
  </si>
  <si>
    <t>自己
採点</t>
    <rPh sb="0" eb="2">
      <t>ジコ</t>
    </rPh>
    <rPh sb="3" eb="5">
      <t>サイテン</t>
    </rPh>
    <phoneticPr fontId="4"/>
  </si>
  <si>
    <t>提出様式</t>
    <rPh sb="0" eb="2">
      <t>テイシュツ</t>
    </rPh>
    <rPh sb="2" eb="4">
      <t>ヨウシキ</t>
    </rPh>
    <phoneticPr fontId="4"/>
  </si>
  <si>
    <t>ア</t>
    <phoneticPr fontId="4"/>
  </si>
  <si>
    <t>企業の技術能力</t>
    <rPh sb="0" eb="2">
      <t>キギョウ</t>
    </rPh>
    <rPh sb="3" eb="5">
      <t>ギジュツ</t>
    </rPh>
    <rPh sb="5" eb="7">
      <t>ノウリョク</t>
    </rPh>
    <phoneticPr fontId="4"/>
  </si>
  <si>
    <t>工事成績評定</t>
    <rPh sb="0" eb="2">
      <t>コウジ</t>
    </rPh>
    <rPh sb="2" eb="4">
      <t>セイセキ</t>
    </rPh>
    <rPh sb="4" eb="6">
      <t>ヒョウテイ</t>
    </rPh>
    <phoneticPr fontId="4"/>
  </si>
  <si>
    <t>施工実績</t>
    <rPh sb="0" eb="2">
      <t>セコウ</t>
    </rPh>
    <rPh sb="2" eb="4">
      <t>ジッセキ</t>
    </rPh>
    <phoneticPr fontId="4"/>
  </si>
  <si>
    <t>イ</t>
    <phoneticPr fontId="4"/>
  </si>
  <si>
    <t>企業の社会的貢献度</t>
    <rPh sb="0" eb="2">
      <t>キギョウ</t>
    </rPh>
    <rPh sb="3" eb="6">
      <t>シャカイテキ</t>
    </rPh>
    <rPh sb="6" eb="8">
      <t>コウケン</t>
    </rPh>
    <rPh sb="8" eb="9">
      <t>ド</t>
    </rPh>
    <phoneticPr fontId="4"/>
  </si>
  <si>
    <t>災害防止活動等の実績</t>
    <rPh sb="0" eb="2">
      <t>サイガイ</t>
    </rPh>
    <rPh sb="2" eb="4">
      <t>ボウシ</t>
    </rPh>
    <rPh sb="4" eb="6">
      <t>カツドウ</t>
    </rPh>
    <rPh sb="6" eb="7">
      <t>トウ</t>
    </rPh>
    <rPh sb="8" eb="10">
      <t>ジッセキ</t>
    </rPh>
    <phoneticPr fontId="4"/>
  </si>
  <si>
    <t>ウ</t>
    <phoneticPr fontId="4"/>
  </si>
  <si>
    <t>配置予定技術者の技術能力</t>
    <rPh sb="0" eb="2">
      <t>ハイチ</t>
    </rPh>
    <rPh sb="2" eb="4">
      <t>ヨテイ</t>
    </rPh>
    <rPh sb="4" eb="7">
      <t>ギジュツシャ</t>
    </rPh>
    <rPh sb="8" eb="10">
      <t>ギジュツ</t>
    </rPh>
    <rPh sb="10" eb="12">
      <t>ノウリョク</t>
    </rPh>
    <phoneticPr fontId="4"/>
  </si>
  <si>
    <t>施工経験</t>
    <rPh sb="0" eb="2">
      <t>セコウ</t>
    </rPh>
    <rPh sb="2" eb="4">
      <t>ケイケン</t>
    </rPh>
    <phoneticPr fontId="4"/>
  </si>
  <si>
    <t>カ</t>
    <phoneticPr fontId="4"/>
  </si>
  <si>
    <t>優秀工事表彰</t>
    <rPh sb="0" eb="2">
      <t>ユウシュウ</t>
    </rPh>
    <rPh sb="2" eb="4">
      <t>コウジ</t>
    </rPh>
    <rPh sb="4" eb="6">
      <t>ヒョウショウ</t>
    </rPh>
    <phoneticPr fontId="4"/>
  </si>
  <si>
    <t>キ</t>
    <phoneticPr fontId="4"/>
  </si>
  <si>
    <t>ク</t>
    <phoneticPr fontId="4"/>
  </si>
  <si>
    <t>企業の地域精通度</t>
    <rPh sb="0" eb="2">
      <t>キギョウ</t>
    </rPh>
    <rPh sb="3" eb="5">
      <t>チイキ</t>
    </rPh>
    <rPh sb="5" eb="7">
      <t>セイツウ</t>
    </rPh>
    <rPh sb="7" eb="8">
      <t>ド</t>
    </rPh>
    <phoneticPr fontId="4"/>
  </si>
  <si>
    <t>地理的条件</t>
    <rPh sb="0" eb="3">
      <t>チリテキ</t>
    </rPh>
    <rPh sb="3" eb="5">
      <t>ジョウケン</t>
    </rPh>
    <phoneticPr fontId="4"/>
  </si>
  <si>
    <t>ケ</t>
    <phoneticPr fontId="4"/>
  </si>
  <si>
    <t>企業の社会的貢献度</t>
    <rPh sb="0" eb="2">
      <t>キギョウ</t>
    </rPh>
    <rPh sb="3" eb="6">
      <t>シャカイテキ</t>
    </rPh>
    <rPh sb="6" eb="9">
      <t>コウケンド</t>
    </rPh>
    <phoneticPr fontId="4"/>
  </si>
  <si>
    <t>除雪契約実績</t>
    <phoneticPr fontId="4"/>
  </si>
  <si>
    <t>コ</t>
    <phoneticPr fontId="4"/>
  </si>
  <si>
    <t>サ</t>
    <phoneticPr fontId="4"/>
  </si>
  <si>
    <t>企業倫理や信頼性等</t>
    <rPh sb="0" eb="2">
      <t>キギョウ</t>
    </rPh>
    <rPh sb="2" eb="4">
      <t>リンリ</t>
    </rPh>
    <rPh sb="5" eb="8">
      <t>シンライセイ</t>
    </rPh>
    <rPh sb="8" eb="9">
      <t>トウ</t>
    </rPh>
    <phoneticPr fontId="4"/>
  </si>
  <si>
    <t>不正軽油の使用による法令違反</t>
    <rPh sb="0" eb="2">
      <t>フセイ</t>
    </rPh>
    <rPh sb="2" eb="4">
      <t>ケイユ</t>
    </rPh>
    <rPh sb="5" eb="7">
      <t>シヨウ</t>
    </rPh>
    <rPh sb="10" eb="12">
      <t>ホウレイ</t>
    </rPh>
    <rPh sb="12" eb="14">
      <t>イハン</t>
    </rPh>
    <phoneticPr fontId="4"/>
  </si>
  <si>
    <t>ﾃﾞｨｰｾﾞﾙ不適合車の使用による法令違反</t>
    <rPh sb="7" eb="10">
      <t>フテキゴウ</t>
    </rPh>
    <rPh sb="10" eb="11">
      <t>シャ</t>
    </rPh>
    <rPh sb="12" eb="14">
      <t>シヨウ</t>
    </rPh>
    <rPh sb="17" eb="19">
      <t>ホウレイ</t>
    </rPh>
    <rPh sb="19" eb="21">
      <t>イハン</t>
    </rPh>
    <phoneticPr fontId="4"/>
  </si>
  <si>
    <t>過積載による法令違反</t>
    <rPh sb="0" eb="3">
      <t>カセキサイ</t>
    </rPh>
    <rPh sb="6" eb="8">
      <t>ホウレイ</t>
    </rPh>
    <rPh sb="8" eb="10">
      <t>イハン</t>
    </rPh>
    <phoneticPr fontId="4"/>
  </si>
  <si>
    <t>総合評価の不履行</t>
    <rPh sb="0" eb="2">
      <t>ソウゴウ</t>
    </rPh>
    <rPh sb="2" eb="4">
      <t>ヒョウカ</t>
    </rPh>
    <rPh sb="5" eb="8">
      <t>フリコウ</t>
    </rPh>
    <phoneticPr fontId="4"/>
  </si>
  <si>
    <t>入札契約に関する不当な強要行為</t>
    <rPh sb="0" eb="2">
      <t>ニュウサツ</t>
    </rPh>
    <rPh sb="2" eb="4">
      <t>ケイヤク</t>
    </rPh>
    <rPh sb="5" eb="6">
      <t>カン</t>
    </rPh>
    <rPh sb="8" eb="10">
      <t>フトウ</t>
    </rPh>
    <rPh sb="11" eb="13">
      <t>キョウヨウ</t>
    </rPh>
    <rPh sb="13" eb="15">
      <t>コウイ</t>
    </rPh>
    <phoneticPr fontId="4"/>
  </si>
  <si>
    <t>死亡事故</t>
    <rPh sb="0" eb="2">
      <t>シボウ</t>
    </rPh>
    <rPh sb="2" eb="4">
      <t>ジコ</t>
    </rPh>
    <phoneticPr fontId="4"/>
  </si>
  <si>
    <t>合　計</t>
    <rPh sb="0" eb="1">
      <t>ゴウ</t>
    </rPh>
    <rPh sb="2" eb="3">
      <t>ケイ</t>
    </rPh>
    <phoneticPr fontId="4"/>
  </si>
  <si>
    <t>(ウ)</t>
    <phoneticPr fontId="4"/>
  </si>
  <si>
    <t>(イ)</t>
    <phoneticPr fontId="3"/>
  </si>
  <si>
    <t>暴力団排除措置要綱に基づく入札参加除外</t>
    <rPh sb="0" eb="3">
      <t>ボウリョクダン</t>
    </rPh>
    <rPh sb="3" eb="5">
      <t>ハイジョ</t>
    </rPh>
    <rPh sb="5" eb="7">
      <t>ソチ</t>
    </rPh>
    <rPh sb="7" eb="9">
      <t>ヨウコウ</t>
    </rPh>
    <rPh sb="10" eb="11">
      <t>モト</t>
    </rPh>
    <rPh sb="13" eb="15">
      <t>ニュウサツ</t>
    </rPh>
    <rPh sb="15" eb="17">
      <t>サンカ</t>
    </rPh>
    <rPh sb="17" eb="19">
      <t>ジョガイ</t>
    </rPh>
    <phoneticPr fontId="4"/>
  </si>
  <si>
    <t>(エ)</t>
    <phoneticPr fontId="3"/>
  </si>
  <si>
    <t>(カ)</t>
    <phoneticPr fontId="4"/>
  </si>
  <si>
    <t>(ク)</t>
    <phoneticPr fontId="4"/>
  </si>
  <si>
    <t>難工事完了実績</t>
    <rPh sb="0" eb="1">
      <t>ナン</t>
    </rPh>
    <rPh sb="1" eb="3">
      <t>コウジ</t>
    </rPh>
    <rPh sb="3" eb="5">
      <t>カンリョウ</t>
    </rPh>
    <rPh sb="5" eb="7">
      <t>ジッセキ</t>
    </rPh>
    <phoneticPr fontId="4"/>
  </si>
  <si>
    <t>新製品・新技術の活用</t>
    <rPh sb="0" eb="3">
      <t>シンセイヒン</t>
    </rPh>
    <rPh sb="4" eb="7">
      <t>シンギジュツ</t>
    </rPh>
    <rPh sb="8" eb="10">
      <t>カツヨウ</t>
    </rPh>
    <phoneticPr fontId="4"/>
  </si>
  <si>
    <t>ＩＳＯ９００１の取得</t>
    <rPh sb="8" eb="10">
      <t>シュトク</t>
    </rPh>
    <phoneticPr fontId="4"/>
  </si>
  <si>
    <t>登録基幹技能者の配置</t>
    <rPh sb="0" eb="2">
      <t>トウロク</t>
    </rPh>
    <rPh sb="2" eb="4">
      <t>キカン</t>
    </rPh>
    <rPh sb="4" eb="7">
      <t>ギノウシャ</t>
    </rPh>
    <rPh sb="8" eb="10">
      <t>ハイチ</t>
    </rPh>
    <phoneticPr fontId="4"/>
  </si>
  <si>
    <t>担い手確保・育成に関する取組</t>
    <rPh sb="0" eb="1">
      <t>ニナ</t>
    </rPh>
    <rPh sb="2" eb="3">
      <t>テ</t>
    </rPh>
    <rPh sb="3" eb="5">
      <t>カクホ</t>
    </rPh>
    <rPh sb="6" eb="8">
      <t>イクセイ</t>
    </rPh>
    <rPh sb="9" eb="10">
      <t>カン</t>
    </rPh>
    <rPh sb="12" eb="14">
      <t>トリクミ</t>
    </rPh>
    <phoneticPr fontId="4"/>
  </si>
  <si>
    <t>多様な働き方実践企業の認定</t>
    <rPh sb="0" eb="2">
      <t>タヨウ</t>
    </rPh>
    <rPh sb="3" eb="4">
      <t>ハタラ</t>
    </rPh>
    <rPh sb="5" eb="6">
      <t>カタ</t>
    </rPh>
    <rPh sb="6" eb="8">
      <t>ジッセン</t>
    </rPh>
    <rPh sb="8" eb="10">
      <t>キギョウ</t>
    </rPh>
    <rPh sb="11" eb="13">
      <t>ニンテイ</t>
    </rPh>
    <phoneticPr fontId="4"/>
  </si>
  <si>
    <t>その他</t>
    <rPh sb="2" eb="3">
      <t>ホカ</t>
    </rPh>
    <phoneticPr fontId="3"/>
  </si>
  <si>
    <t>災害防止活動等の協定</t>
    <rPh sb="0" eb="2">
      <t>サイガイ</t>
    </rPh>
    <rPh sb="2" eb="4">
      <t>ボウシ</t>
    </rPh>
    <rPh sb="4" eb="6">
      <t>カツドウ</t>
    </rPh>
    <rPh sb="6" eb="7">
      <t>トウ</t>
    </rPh>
    <rPh sb="8" eb="10">
      <t>キョウテイ</t>
    </rPh>
    <phoneticPr fontId="4"/>
  </si>
  <si>
    <t>（電子入札での提出時には提出日の記入は必要ありません）</t>
    <rPh sb="1" eb="3">
      <t>デンシ</t>
    </rPh>
    <rPh sb="3" eb="5">
      <t>ニュウサツ</t>
    </rPh>
    <rPh sb="7" eb="9">
      <t>テイシュツ</t>
    </rPh>
    <rPh sb="9" eb="10">
      <t>ジ</t>
    </rPh>
    <rPh sb="12" eb="14">
      <t>テイシュツ</t>
    </rPh>
    <rPh sb="14" eb="15">
      <t>ビ</t>
    </rPh>
    <rPh sb="16" eb="18">
      <t>キニュウ</t>
    </rPh>
    <rPh sb="19" eb="21">
      <t>ヒツヨウ</t>
    </rPh>
    <phoneticPr fontId="4"/>
  </si>
  <si>
    <t>県内下請の選定</t>
    <rPh sb="0" eb="2">
      <t>ケンナイ</t>
    </rPh>
    <rPh sb="2" eb="4">
      <t>シタウ</t>
    </rPh>
    <rPh sb="5" eb="7">
      <t>センテイ</t>
    </rPh>
    <phoneticPr fontId="4"/>
  </si>
  <si>
    <t>（兼落札候補者用提出書）</t>
    <rPh sb="1" eb="2">
      <t>ケン</t>
    </rPh>
    <rPh sb="2" eb="4">
      <t>ラクサツ</t>
    </rPh>
    <rPh sb="4" eb="8">
      <t>コウホシャヨウ</t>
    </rPh>
    <rPh sb="8" eb="10">
      <t>テイシュツ</t>
    </rPh>
    <rPh sb="10" eb="11">
      <t>ショ</t>
    </rPh>
    <phoneticPr fontId="4"/>
  </si>
  <si>
    <t>障害者雇用</t>
    <rPh sb="0" eb="1">
      <t>ショウ</t>
    </rPh>
    <rPh sb="1" eb="2">
      <t>ガイ</t>
    </rPh>
    <rPh sb="2" eb="3">
      <t>シャ</t>
    </rPh>
    <rPh sb="3" eb="5">
      <t>コヨウ</t>
    </rPh>
    <phoneticPr fontId="4"/>
  </si>
  <si>
    <t>カ（ア）からカ（カ）に該当しない入札参加停止措置</t>
    <rPh sb="11" eb="13">
      <t>ガイトウ</t>
    </rPh>
    <rPh sb="16" eb="18">
      <t>ニュウサツ</t>
    </rPh>
    <rPh sb="18" eb="20">
      <t>サンカ</t>
    </rPh>
    <rPh sb="20" eb="22">
      <t>テイシ</t>
    </rPh>
    <rPh sb="22" eb="24">
      <t>ソチ</t>
    </rPh>
    <phoneticPr fontId="4"/>
  </si>
  <si>
    <t>(イ)</t>
    <phoneticPr fontId="4"/>
  </si>
  <si>
    <t>(ア)</t>
    <phoneticPr fontId="4"/>
  </si>
  <si>
    <t>(ア)</t>
    <phoneticPr fontId="3"/>
  </si>
  <si>
    <t>保有する資格</t>
    <phoneticPr fontId="4"/>
  </si>
  <si>
    <t>(エ)</t>
    <phoneticPr fontId="4"/>
  </si>
  <si>
    <t>(キ)</t>
    <phoneticPr fontId="4"/>
  </si>
  <si>
    <t>(オ)</t>
    <phoneticPr fontId="4"/>
  </si>
  <si>
    <t>(ウ)</t>
    <phoneticPr fontId="3"/>
  </si>
  <si>
    <t>自己採点申請書</t>
    <phoneticPr fontId="4"/>
  </si>
  <si>
    <t>労働災害防止対策</t>
    <rPh sb="0" eb="2">
      <t>ロウドウ</t>
    </rPh>
    <rPh sb="2" eb="4">
      <t>サイガイ</t>
    </rPh>
    <rPh sb="4" eb="6">
      <t>ボウシ</t>
    </rPh>
    <rPh sb="6" eb="8">
      <t>タイサク</t>
    </rPh>
    <phoneticPr fontId="4"/>
  </si>
  <si>
    <t>優秀技術者表彰</t>
    <phoneticPr fontId="4"/>
  </si>
  <si>
    <t>技術者の対応能力（ﾋｱﾘﾝｸﾞ）</t>
    <rPh sb="0" eb="3">
      <t>ギジュツシャ</t>
    </rPh>
    <rPh sb="4" eb="6">
      <t>タイオウ</t>
    </rPh>
    <rPh sb="6" eb="8">
      <t>ノウリョク</t>
    </rPh>
    <phoneticPr fontId="4"/>
  </si>
  <si>
    <t>当該工事の理解度・取組姿勢（ﾋｱﾘﾝｸﾞ）</t>
    <rPh sb="0" eb="2">
      <t>トウガイ</t>
    </rPh>
    <rPh sb="2" eb="4">
      <t>コウジ</t>
    </rPh>
    <rPh sb="5" eb="8">
      <t>リカイド</t>
    </rPh>
    <rPh sb="9" eb="11">
      <t>トリクミ</t>
    </rPh>
    <rPh sb="11" eb="13">
      <t>シセイ</t>
    </rPh>
    <phoneticPr fontId="4"/>
  </si>
  <si>
    <t>技術者の専門技術力（ﾋｱﾘﾝｸﾞ）</t>
    <rPh sb="0" eb="3">
      <t>ギジュツシャ</t>
    </rPh>
    <rPh sb="4" eb="6">
      <t>センモン</t>
    </rPh>
    <rPh sb="6" eb="7">
      <t>ワザ</t>
    </rPh>
    <rPh sb="7" eb="8">
      <t>ジュツ</t>
    </rPh>
    <rPh sb="8" eb="9">
      <t>リョク</t>
    </rPh>
    <phoneticPr fontId="4"/>
  </si>
  <si>
    <t>大項目</t>
    <rPh sb="0" eb="3">
      <t>ダイコウモク</t>
    </rPh>
    <phoneticPr fontId="3"/>
  </si>
  <si>
    <t>小項目</t>
    <rPh sb="0" eb="3">
      <t>ショウコウモク</t>
    </rPh>
    <phoneticPr fontId="3"/>
  </si>
  <si>
    <t>インターンシップ等の受入れ実績</t>
    <phoneticPr fontId="4"/>
  </si>
  <si>
    <t>設ける</t>
    <rPh sb="0" eb="1">
      <t>モウ</t>
    </rPh>
    <phoneticPr fontId="9"/>
  </si>
  <si>
    <t>設けない</t>
    <rPh sb="0" eb="1">
      <t>モウ</t>
    </rPh>
    <phoneticPr fontId="9"/>
  </si>
  <si>
    <t>削除する</t>
    <rPh sb="0" eb="2">
      <t>サクジョ</t>
    </rPh>
    <phoneticPr fontId="9"/>
  </si>
  <si>
    <t>中間点</t>
    <rPh sb="0" eb="2">
      <t>チュウカン</t>
    </rPh>
    <rPh sb="2" eb="3">
      <t>テン</t>
    </rPh>
    <phoneticPr fontId="4"/>
  </si>
  <si>
    <t>中間点</t>
    <rPh sb="0" eb="2">
      <t>チュウカン</t>
    </rPh>
    <rPh sb="2" eb="3">
      <t>テン</t>
    </rPh>
    <phoneticPr fontId="9"/>
  </si>
  <si>
    <t>令和　年　　月　　日</t>
    <rPh sb="0" eb="1">
      <t>レイ</t>
    </rPh>
    <rPh sb="1" eb="2">
      <t>ワ</t>
    </rPh>
    <rPh sb="3" eb="4">
      <t>ネン</t>
    </rPh>
    <rPh sb="6" eb="7">
      <t>ツキ</t>
    </rPh>
    <rPh sb="9" eb="10">
      <t>ニチ</t>
    </rPh>
    <phoneticPr fontId="3"/>
  </si>
  <si>
    <t>削除しない</t>
    <rPh sb="0" eb="2">
      <t>サクジョ</t>
    </rPh>
    <phoneticPr fontId="9"/>
  </si>
  <si>
    <t>配点</t>
    <rPh sb="0" eb="2">
      <t>ハイテン</t>
    </rPh>
    <phoneticPr fontId="3"/>
  </si>
  <si>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4"/>
  </si>
  <si>
    <t>工 事 名</t>
    <rPh sb="0" eb="1">
      <t>コウ</t>
    </rPh>
    <rPh sb="2" eb="3">
      <t>コト</t>
    </rPh>
    <rPh sb="4" eb="5">
      <t>メイ</t>
    </rPh>
    <phoneticPr fontId="4"/>
  </si>
  <si>
    <t>左欄は必ず記入</t>
    <rPh sb="0" eb="1">
      <t>ヒダリ</t>
    </rPh>
    <rPh sb="1" eb="2">
      <t>ラン</t>
    </rPh>
    <rPh sb="3" eb="4">
      <t>カナラ</t>
    </rPh>
    <rPh sb="5" eb="7">
      <t>キニュウ</t>
    </rPh>
    <phoneticPr fontId="4"/>
  </si>
  <si>
    <t>工事場所</t>
    <rPh sb="0" eb="2">
      <t>コウジ</t>
    </rPh>
    <rPh sb="2" eb="4">
      <t>バショ</t>
    </rPh>
    <phoneticPr fontId="4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</si>
  <si>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4"/>
  </si>
  <si>
    <t>所 在 地</t>
    <rPh sb="0" eb="1">
      <t>ショ</t>
    </rPh>
    <rPh sb="2" eb="3">
      <t>ザイ</t>
    </rPh>
    <rPh sb="4" eb="5">
      <t>チ</t>
    </rPh>
    <phoneticPr fontId="4"/>
  </si>
  <si>
    <t>金額　(円)</t>
    <rPh sb="0" eb="2">
      <t>キンガク</t>
    </rPh>
    <rPh sb="4" eb="5">
      <t>エン</t>
    </rPh>
    <phoneticPr fontId="4"/>
  </si>
  <si>
    <t>評価項目選択型</t>
    <rPh sb="0" eb="2">
      <t>ヒョウカ</t>
    </rPh>
    <rPh sb="2" eb="4">
      <t>コウモク</t>
    </rPh>
    <rPh sb="4" eb="7">
      <t>センタクガタ</t>
    </rPh>
    <phoneticPr fontId="3"/>
  </si>
  <si>
    <t>必須評価項目</t>
    <rPh sb="0" eb="2">
      <t>ヒッス</t>
    </rPh>
    <rPh sb="2" eb="4">
      <t>ヒョウカ</t>
    </rPh>
    <rPh sb="4" eb="6">
      <t>コウモク</t>
    </rPh>
    <phoneticPr fontId="3"/>
  </si>
  <si>
    <t>選択評価項目</t>
    <rPh sb="0" eb="2">
      <t>センタク</t>
    </rPh>
    <rPh sb="2" eb="4">
      <t>ヒョウカ</t>
    </rPh>
    <rPh sb="4" eb="6">
      <t>コウモク</t>
    </rPh>
    <phoneticPr fontId="3"/>
  </si>
  <si>
    <t>(カ)</t>
    <phoneticPr fontId="3"/>
  </si>
  <si>
    <t>災害復旧工事契約実績</t>
    <rPh sb="0" eb="2">
      <t>サイガイ</t>
    </rPh>
    <rPh sb="2" eb="4">
      <t>フッキュウ</t>
    </rPh>
    <rPh sb="4" eb="6">
      <t>コウジ</t>
    </rPh>
    <rPh sb="6" eb="8">
      <t>ケイヤク</t>
    </rPh>
    <rPh sb="8" eb="10">
      <t>ジッセキ</t>
    </rPh>
    <phoneticPr fontId="4"/>
  </si>
  <si>
    <t>建設資材県産品の選定</t>
    <rPh sb="0" eb="2">
      <t>ケンセツ</t>
    </rPh>
    <rPh sb="2" eb="4">
      <t>シザイ</t>
    </rPh>
    <rPh sb="4" eb="7">
      <t>ケンサンヒン</t>
    </rPh>
    <rPh sb="8" eb="10">
      <t>センテイ</t>
    </rPh>
    <phoneticPr fontId="4"/>
  </si>
  <si>
    <r>
      <t>企業の社会的貢献の実績</t>
    </r>
    <r>
      <rPr>
        <sz val="8"/>
        <rFont val="ＭＳ ゴシック"/>
        <family val="3"/>
        <charset val="128"/>
      </rPr>
      <t>(施設管理への協力活動・研修)</t>
    </r>
    <rPh sb="5" eb="6">
      <t>テキ</t>
    </rPh>
    <rPh sb="9" eb="11">
      <t>ジッセキ</t>
    </rPh>
    <rPh sb="12" eb="14">
      <t>シセツ</t>
    </rPh>
    <rPh sb="14" eb="16">
      <t>カンリ</t>
    </rPh>
    <rPh sb="18" eb="20">
      <t>キョウリョク</t>
    </rPh>
    <rPh sb="20" eb="22">
      <t>カツドウ</t>
    </rPh>
    <rPh sb="23" eb="25">
      <t>ケンシュウ</t>
    </rPh>
    <phoneticPr fontId="4"/>
  </si>
  <si>
    <t>ＣＯ２削減対策</t>
    <rPh sb="3" eb="5">
      <t>サクゲン</t>
    </rPh>
    <rPh sb="5" eb="7">
      <t>タイサク</t>
    </rPh>
    <phoneticPr fontId="4"/>
  </si>
  <si>
    <t>継続教育（ＣＰＤ）への取組</t>
    <rPh sb="0" eb="2">
      <t>ケイゾク</t>
    </rPh>
    <rPh sb="2" eb="4">
      <t>キョウイク</t>
    </rPh>
    <rPh sb="11" eb="13">
      <t>トリクミ</t>
    </rPh>
    <phoneticPr fontId="4"/>
  </si>
  <si>
    <t>○</t>
  </si>
  <si>
    <t>シ</t>
    <phoneticPr fontId="3"/>
  </si>
  <si>
    <t>生産性の向上</t>
    <rPh sb="0" eb="3">
      <t>セイサンセイ</t>
    </rPh>
    <rPh sb="4" eb="6">
      <t>コウジョウ</t>
    </rPh>
    <phoneticPr fontId="3"/>
  </si>
  <si>
    <t>（エ）</t>
    <phoneticPr fontId="3"/>
  </si>
  <si>
    <t>（オ）</t>
    <phoneticPr fontId="3"/>
  </si>
  <si>
    <t>（カ）</t>
    <phoneticPr fontId="3"/>
  </si>
  <si>
    <t>ＩＣＴ活用工事の実施</t>
    <rPh sb="3" eb="5">
      <t>カツヨウ</t>
    </rPh>
    <rPh sb="5" eb="7">
      <t>コウジ</t>
    </rPh>
    <rPh sb="8" eb="10">
      <t>ジッシ</t>
    </rPh>
    <phoneticPr fontId="4"/>
  </si>
  <si>
    <t>４週８休を確保した工事実績</t>
    <rPh sb="1" eb="2">
      <t>シュウ</t>
    </rPh>
    <rPh sb="3" eb="4">
      <t>キュウ</t>
    </rPh>
    <rPh sb="5" eb="7">
      <t>カクホ</t>
    </rPh>
    <rPh sb="9" eb="11">
      <t>コウジ</t>
    </rPh>
    <rPh sb="11" eb="13">
      <t>ジッセキ</t>
    </rPh>
    <phoneticPr fontId="4"/>
  </si>
  <si>
    <t>ス</t>
    <phoneticPr fontId="3"/>
  </si>
  <si>
    <t>ス（ア）県内下請の選定</t>
    <rPh sb="4" eb="6">
      <t>ケンナイ</t>
    </rPh>
    <rPh sb="6" eb="8">
      <t>シタウ</t>
    </rPh>
    <rPh sb="9" eb="11">
      <t>センテイ</t>
    </rPh>
    <phoneticPr fontId="9"/>
  </si>
  <si>
    <t>ケ（ア）地理的条件</t>
    <rPh sb="4" eb="7">
      <t>チリテキ</t>
    </rPh>
    <rPh sb="7" eb="9">
      <t>ジョウケン</t>
    </rPh>
    <phoneticPr fontId="9"/>
  </si>
  <si>
    <t>イ（ア）災害防止活動等の協定</t>
    <rPh sb="4" eb="6">
      <t>サイガイ</t>
    </rPh>
    <rPh sb="6" eb="8">
      <t>ボウシ</t>
    </rPh>
    <rPh sb="8" eb="10">
      <t>カツドウ</t>
    </rPh>
    <rPh sb="10" eb="11">
      <t>トウ</t>
    </rPh>
    <rPh sb="12" eb="14">
      <t>キョウテイ</t>
    </rPh>
    <phoneticPr fontId="9"/>
  </si>
  <si>
    <t>ｶﾞｲﾄﾞﾗｲﾝVer.17対応</t>
    <rPh sb="14" eb="16">
      <t>タイオウ</t>
    </rPh>
    <phoneticPr fontId="4"/>
  </si>
  <si>
    <t>配点</t>
    <rPh sb="0" eb="2">
      <t>ハイテン</t>
    </rPh>
    <phoneticPr fontId="5"/>
  </si>
  <si>
    <t>数量</t>
    <rPh sb="0" eb="2">
      <t>スウリョウ</t>
    </rPh>
    <phoneticPr fontId="4"/>
  </si>
  <si>
    <t>単位</t>
    <rPh sb="0" eb="2">
      <t>タンイ</t>
    </rPh>
    <phoneticPr fontId="4"/>
  </si>
  <si>
    <t>総選除）２３総合リハビリセンターＦ棟外部ほか改修工事</t>
    <phoneticPr fontId="3"/>
  </si>
  <si>
    <t>上尾市西貝塚１４８－１</t>
    <phoneticPr fontId="3"/>
  </si>
  <si>
    <t>左欄は必ず記入</t>
    <phoneticPr fontId="3"/>
  </si>
  <si>
    <t>埼玉県知事　大野　元裕</t>
    <phoneticPr fontId="3"/>
  </si>
  <si>
    <t>２３小児医療センターＥＲ陰圧診療室改修工事</t>
    <rPh sb="2" eb="6">
      <t>ショウニイリョウ</t>
    </rPh>
    <rPh sb="10" eb="19">
      <t>エrインアツシンリョウシツカイシュウ</t>
    </rPh>
    <rPh sb="19" eb="21">
      <t>コウジ</t>
    </rPh>
    <phoneticPr fontId="3"/>
  </si>
  <si>
    <t>埼玉県さいたま市中央区新都心１番地２</t>
    <rPh sb="0" eb="3">
      <t>サイタマケン</t>
    </rPh>
    <rPh sb="7" eb="11">
      <t>シチュウオウク</t>
    </rPh>
    <rPh sb="11" eb="14">
      <t>シントシン</t>
    </rPh>
    <rPh sb="15" eb="17">
      <t>バンチ</t>
    </rPh>
    <phoneticPr fontId="3"/>
  </si>
  <si>
    <t>工事費内訳</t>
    <rPh sb="0" eb="3">
      <t>コウジヒ</t>
    </rPh>
    <rPh sb="3" eb="5">
      <t>ウチワケ</t>
    </rPh>
    <phoneticPr fontId="4"/>
  </si>
  <si>
    <t>直接工事費</t>
    <rPh sb="0" eb="2">
      <t>チョクセツ</t>
    </rPh>
    <rPh sb="2" eb="5">
      <t>コウジヒ</t>
    </rPh>
    <phoneticPr fontId="3"/>
  </si>
  <si>
    <t>（１）建築工事</t>
    <rPh sb="3" eb="7">
      <t>ケンチクコウジ</t>
    </rPh>
    <phoneticPr fontId="3"/>
  </si>
  <si>
    <t>（２）電気設備工事</t>
    <rPh sb="3" eb="7">
      <t>デンキセツビ</t>
    </rPh>
    <rPh sb="7" eb="9">
      <t>コウジ</t>
    </rPh>
    <phoneticPr fontId="3"/>
  </si>
  <si>
    <t>（３）機械設備工事</t>
    <rPh sb="3" eb="5">
      <t>キカイ</t>
    </rPh>
    <rPh sb="5" eb="7">
      <t>セツビ</t>
    </rPh>
    <rPh sb="7" eb="9">
      <t>コウジ</t>
    </rPh>
    <phoneticPr fontId="4"/>
  </si>
  <si>
    <t>小計</t>
    <rPh sb="0" eb="2">
      <t>ショウケイ</t>
    </rPh>
    <phoneticPr fontId="4"/>
  </si>
  <si>
    <t>現場管理費</t>
    <rPh sb="0" eb="2">
      <t>ゲンバ</t>
    </rPh>
    <rPh sb="2" eb="5">
      <t>カンリヒ</t>
    </rPh>
    <phoneticPr fontId="3"/>
  </si>
  <si>
    <t>一般管理費等</t>
    <rPh sb="0" eb="2">
      <t>イッパン</t>
    </rPh>
    <rPh sb="2" eb="5">
      <t>カンリヒ</t>
    </rPh>
    <rPh sb="5" eb="6">
      <t>トウ</t>
    </rPh>
    <phoneticPr fontId="3"/>
  </si>
  <si>
    <t>有価物売却費</t>
    <rPh sb="0" eb="3">
      <t>ユウカブツ</t>
    </rPh>
    <rPh sb="3" eb="6">
      <t>バイキャクヒ</t>
    </rPh>
    <phoneticPr fontId="3"/>
  </si>
  <si>
    <t>工事価格</t>
    <rPh sb="0" eb="2">
      <t>コウジ</t>
    </rPh>
    <rPh sb="2" eb="4">
      <t>カカク</t>
    </rPh>
    <phoneticPr fontId="3"/>
  </si>
  <si>
    <t>消費税等相当額</t>
    <rPh sb="0" eb="3">
      <t>ショウヒゼイ</t>
    </rPh>
    <rPh sb="3" eb="4">
      <t>トウ</t>
    </rPh>
    <rPh sb="4" eb="7">
      <t>ソウトウガク</t>
    </rPh>
    <phoneticPr fontId="3"/>
  </si>
  <si>
    <t>工事費</t>
    <rPh sb="0" eb="3">
      <t>コウジヒ</t>
    </rPh>
    <phoneticPr fontId="3"/>
  </si>
  <si>
    <t>左欄は必ず記入</t>
    <rPh sb="0" eb="2">
      <t>サラン</t>
    </rPh>
    <rPh sb="3" eb="4">
      <t>カナラ</t>
    </rPh>
    <rPh sb="5" eb="7">
      <t>キニュウ</t>
    </rPh>
    <phoneticPr fontId="3"/>
  </si>
  <si>
    <t>名称</t>
    <rPh sb="0" eb="2">
      <t>メイショウ</t>
    </rPh>
    <phoneticPr fontId="4"/>
  </si>
  <si>
    <t>式</t>
    <rPh sb="0" eb="1">
      <t>シキ</t>
    </rPh>
    <phoneticPr fontId="4"/>
  </si>
  <si>
    <t>１</t>
    <phoneticPr fontId="3"/>
  </si>
  <si>
    <t>負数の場合、▲で表現する</t>
    <rPh sb="0" eb="2">
      <t>フスウ</t>
    </rPh>
    <rPh sb="3" eb="5">
      <t>バアイ</t>
    </rPh>
    <rPh sb="8" eb="10">
      <t>ヒョウゲン</t>
    </rPh>
    <phoneticPr fontId="3"/>
  </si>
  <si>
    <t>種目・科目内訳</t>
    <rPh sb="0" eb="2">
      <t>シュモク</t>
    </rPh>
    <rPh sb="3" eb="5">
      <t>カモク</t>
    </rPh>
    <rPh sb="5" eb="7">
      <t>ウチワケ</t>
    </rPh>
    <phoneticPr fontId="4"/>
  </si>
  <si>
    <t>１）直接仮設</t>
    <rPh sb="2" eb="4">
      <t>チョクセツ</t>
    </rPh>
    <rPh sb="4" eb="6">
      <t>カセツ</t>
    </rPh>
    <phoneticPr fontId="4"/>
  </si>
  <si>
    <t>２）撤去</t>
    <rPh sb="2" eb="4">
      <t>テッキョ</t>
    </rPh>
    <phoneticPr fontId="3"/>
  </si>
  <si>
    <t>３）改修</t>
    <rPh sb="2" eb="4">
      <t>カイシュウ</t>
    </rPh>
    <phoneticPr fontId="3"/>
  </si>
  <si>
    <t>共通仮設費（積上げ含む）</t>
    <rPh sb="0" eb="5">
      <t>キョウツウカセツヒ</t>
    </rPh>
    <rPh sb="6" eb="8">
      <t>ツミア</t>
    </rPh>
    <rPh sb="9" eb="10">
      <t>フク</t>
    </rPh>
    <phoneticPr fontId="3"/>
  </si>
  <si>
    <t>１）電灯設備</t>
    <rPh sb="2" eb="4">
      <t>デントウ</t>
    </rPh>
    <rPh sb="4" eb="6">
      <t>セツビ</t>
    </rPh>
    <phoneticPr fontId="4"/>
  </si>
  <si>
    <t>２）動力設備</t>
    <rPh sb="2" eb="4">
      <t>ドウリョク</t>
    </rPh>
    <rPh sb="4" eb="6">
      <t>セツビ</t>
    </rPh>
    <phoneticPr fontId="3"/>
  </si>
  <si>
    <t>３）医用接地設備</t>
    <rPh sb="2" eb="4">
      <t>イヨウ</t>
    </rPh>
    <rPh sb="4" eb="6">
      <t>セッチ</t>
    </rPh>
    <rPh sb="6" eb="8">
      <t>セツビ</t>
    </rPh>
    <phoneticPr fontId="3"/>
  </si>
  <si>
    <t>４）構内情報通信網設備</t>
    <rPh sb="2" eb="6">
      <t>コウナイジョウホウ</t>
    </rPh>
    <rPh sb="6" eb="9">
      <t>ツウシンモウ</t>
    </rPh>
    <rPh sb="9" eb="11">
      <t>セツビ</t>
    </rPh>
    <phoneticPr fontId="3"/>
  </si>
  <si>
    <t>６）放送設備</t>
    <rPh sb="2" eb="6">
      <t>ホウソウセツビ</t>
    </rPh>
    <phoneticPr fontId="3"/>
  </si>
  <si>
    <t>５）構内交換設備</t>
    <rPh sb="2" eb="4">
      <t>コウナイ</t>
    </rPh>
    <rPh sb="4" eb="6">
      <t>コウカン</t>
    </rPh>
    <rPh sb="6" eb="8">
      <t>セツビ</t>
    </rPh>
    <phoneticPr fontId="3"/>
  </si>
  <si>
    <t>７）呼出設備</t>
    <rPh sb="2" eb="4">
      <t>ヨビダシ</t>
    </rPh>
    <rPh sb="4" eb="6">
      <t>セツビ</t>
    </rPh>
    <phoneticPr fontId="3"/>
  </si>
  <si>
    <t>８）電気時計設備</t>
    <rPh sb="2" eb="6">
      <t>デンキドケイ</t>
    </rPh>
    <rPh sb="6" eb="8">
      <t>セツビ</t>
    </rPh>
    <phoneticPr fontId="3"/>
  </si>
  <si>
    <t>９）入退室管理設備</t>
    <rPh sb="2" eb="5">
      <t>ニュウタイシツ</t>
    </rPh>
    <rPh sb="5" eb="7">
      <t>カンリ</t>
    </rPh>
    <rPh sb="7" eb="9">
      <t>セツビ</t>
    </rPh>
    <phoneticPr fontId="3"/>
  </si>
  <si>
    <t>１０）監視カメラ設備</t>
    <rPh sb="3" eb="5">
      <t>カンシ</t>
    </rPh>
    <rPh sb="8" eb="10">
      <t>セツビ</t>
    </rPh>
    <phoneticPr fontId="3"/>
  </si>
  <si>
    <t>１１）火災報知設備</t>
    <rPh sb="3" eb="7">
      <t>カサイホウチ</t>
    </rPh>
    <rPh sb="7" eb="9">
      <t>セツビ</t>
    </rPh>
    <phoneticPr fontId="3"/>
  </si>
  <si>
    <t>１２）発生材処理</t>
    <rPh sb="3" eb="6">
      <t>ハッセイザイ</t>
    </rPh>
    <rPh sb="6" eb="8">
      <t>ショリ</t>
    </rPh>
    <phoneticPr fontId="3"/>
  </si>
  <si>
    <t>小計</t>
    <rPh sb="0" eb="2">
      <t>ショウケイ</t>
    </rPh>
    <phoneticPr fontId="3"/>
  </si>
  <si>
    <t>（２）電気設備工事</t>
    <rPh sb="3" eb="5">
      <t>デンキ</t>
    </rPh>
    <rPh sb="5" eb="7">
      <t>セツビ</t>
    </rPh>
    <rPh sb="7" eb="9">
      <t>コウジ</t>
    </rPh>
    <phoneticPr fontId="3"/>
  </si>
  <si>
    <t>（３）機械設備工事</t>
    <rPh sb="3" eb="5">
      <t>キカイ</t>
    </rPh>
    <rPh sb="5" eb="7">
      <t>セツビ</t>
    </rPh>
    <rPh sb="7" eb="9">
      <t>コウジ</t>
    </rPh>
    <phoneticPr fontId="3"/>
  </si>
  <si>
    <t>１）空気調和設備</t>
    <rPh sb="2" eb="6">
      <t>クウキチョウワ</t>
    </rPh>
    <rPh sb="6" eb="8">
      <t>セツビ</t>
    </rPh>
    <phoneticPr fontId="4"/>
  </si>
  <si>
    <t>２）換気設備</t>
    <rPh sb="2" eb="6">
      <t>カンキセツビ</t>
    </rPh>
    <phoneticPr fontId="3"/>
  </si>
  <si>
    <t>３）自動制御設備</t>
    <rPh sb="2" eb="6">
      <t>ジドウセイギョ</t>
    </rPh>
    <rPh sb="6" eb="8">
      <t>セツビ</t>
    </rPh>
    <phoneticPr fontId="3"/>
  </si>
  <si>
    <t>４）衛生器具設備</t>
    <rPh sb="2" eb="8">
      <t>エイセイキグセツビ</t>
    </rPh>
    <phoneticPr fontId="3"/>
  </si>
  <si>
    <t>５）給水設備</t>
    <rPh sb="2" eb="4">
      <t>キュウスイ</t>
    </rPh>
    <rPh sb="4" eb="6">
      <t>セツビ</t>
    </rPh>
    <phoneticPr fontId="3"/>
  </si>
  <si>
    <t>６）排水設備</t>
    <rPh sb="2" eb="4">
      <t>ハイスイ</t>
    </rPh>
    <rPh sb="4" eb="6">
      <t>セツビ</t>
    </rPh>
    <phoneticPr fontId="3"/>
  </si>
  <si>
    <t>７）給湯設備</t>
    <rPh sb="2" eb="4">
      <t>キュウトウ</t>
    </rPh>
    <rPh sb="4" eb="6">
      <t>セツビ</t>
    </rPh>
    <phoneticPr fontId="3"/>
  </si>
  <si>
    <t>８）消火設備</t>
    <rPh sb="2" eb="4">
      <t>ショウカ</t>
    </rPh>
    <rPh sb="4" eb="6">
      <t>セツビ</t>
    </rPh>
    <phoneticPr fontId="3"/>
  </si>
  <si>
    <t>９）医療ガス設備</t>
    <rPh sb="2" eb="4">
      <t>イリョウ</t>
    </rPh>
    <rPh sb="6" eb="8">
      <t>セツビ</t>
    </rPh>
    <phoneticPr fontId="3"/>
  </si>
  <si>
    <t>１０）撤去工事</t>
    <rPh sb="3" eb="5">
      <t>テッキョ</t>
    </rPh>
    <rPh sb="5" eb="7">
      <t>コウジ</t>
    </rPh>
    <phoneticPr fontId="3"/>
  </si>
  <si>
    <t>１１）発生材処理</t>
    <rPh sb="3" eb="6">
      <t>ハッセイザイ</t>
    </rPh>
    <rPh sb="6" eb="8">
      <t>ショリ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</si>
</sst>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#,##0.0;[Red]\-#,##0.0"/>
    <numFmt numFmtId="178" formatCode="#,##0_ ;[Red]\-#,##0\ "/>
    <numFmt numFmtId="179" formatCode="0.0%"/>
    <numFmt numFmtId="184" formatCode="#,##0;&quot;▲ &quot;#,##0"/>
  </numFmts>
  <fonts count="5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4"/>
      <color rgb="FFFF0000"/>
      <name val="ＭＳ ゴシック"/>
      <family val="3"/>
      <charset val="128"/>
    </font>
    <font>
      <b/>
      <sz val="20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3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7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trike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1"/>
      <color rgb="FF0070C0"/>
      <name val="ＭＳ ゴシック"/>
      <family val="3"/>
      <charset val="128"/>
    </font>
    <font>
      <sz val="10"/>
      <color rgb="FF0070C0"/>
      <name val="ＭＳ ゴシック"/>
      <family val="3"/>
      <charset val="128"/>
    </font>
    <font>
      <sz val="9"/>
      <color rgb="FF0070C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rgb="FF0070C0"/>
      <name val="ＭＳ ゴシック"/>
      <family val="3"/>
      <charset val="128"/>
    </font>
    <font>
      <sz val="9"/>
      <color theme="4" tint="-0.249977111117893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  <xf numFmtId="0" fontId="5" fillId="0" borderId="0"/>
  </cellStyleXfs>
  <cellXfs count="316">
    <xf numFmtId="0" fontId="0" fillId="0" borderId="0" xfId="0">
      <alignment vertical="center"/>
    </xf>
    <xf numFmtId="0" fontId="6" fillId="7" borderId="0" xfId="1" applyFont="1" applyFill="1">
      <alignment vertical="center"/>
    </xf>
    <xf numFmtId="0" fontId="2" fillId="7" borderId="0" xfId="1" applyFill="1">
      <alignment vertical="center"/>
    </xf>
    <xf numFmtId="0" fontId="2" fillId="7" borderId="0" xfId="1" applyFill="1" applyAlignment="1">
      <alignment vertical="center" shrinkToFit="1"/>
    </xf>
    <xf numFmtId="0" fontId="2" fillId="7" borderId="0" xfId="1" applyFill="1" applyAlignment="1">
      <alignment horizontal="center" vertical="center" shrinkToFit="1"/>
    </xf>
    <xf numFmtId="0" fontId="2" fillId="7" borderId="0" xfId="1" applyFill="1" applyAlignment="1">
      <alignment horizontal="center" vertical="center"/>
    </xf>
    <xf numFmtId="0" fontId="13" fillId="7" borderId="0" xfId="1" applyFont="1" applyFill="1" applyAlignment="1">
      <alignment horizontal="center" vertical="center"/>
    </xf>
    <xf numFmtId="0" fontId="2" fillId="0" borderId="0" xfId="1" applyAlignment="1">
      <alignment horizontal="center" vertical="center"/>
    </xf>
    <xf numFmtId="38" fontId="14" fillId="9" borderId="13" xfId="4" applyFont="1" applyFill="1" applyBorder="1" applyAlignment="1">
      <alignment vertical="center" shrinkToFit="1"/>
    </xf>
    <xf numFmtId="38" fontId="14" fillId="7" borderId="13" xfId="4" applyFont="1" applyFill="1" applyBorder="1" applyAlignment="1">
      <alignment vertical="center" shrinkToFit="1"/>
    </xf>
    <xf numFmtId="0" fontId="14" fillId="7" borderId="0" xfId="1" applyFont="1" applyFill="1" applyAlignment="1">
      <alignment horizontal="right" vertical="center" wrapText="1"/>
    </xf>
    <xf numFmtId="0" fontId="2" fillId="7" borderId="0" xfId="1" applyFill="1" applyAlignment="1">
      <alignment horizontal="right" vertical="center" wrapText="1"/>
    </xf>
    <xf numFmtId="0" fontId="10" fillId="7" borderId="24" xfId="1" applyFont="1" applyFill="1" applyBorder="1" applyAlignment="1">
      <alignment horizontal="left" vertical="center" shrinkToFit="1"/>
    </xf>
    <xf numFmtId="0" fontId="10" fillId="7" borderId="0" xfId="1" applyFont="1" applyFill="1" applyAlignment="1">
      <alignment horizontal="left" vertical="center" shrinkToFit="1"/>
    </xf>
    <xf numFmtId="38" fontId="14" fillId="0" borderId="0" xfId="4" applyFont="1" applyFill="1" applyBorder="1" applyAlignment="1">
      <alignment vertical="center" shrinkToFit="1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20" fillId="0" borderId="0" xfId="1" applyFont="1" applyAlignment="1">
      <alignment horizontal="center" vertical="center" wrapText="1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23" fillId="0" borderId="5" xfId="1" applyFont="1" applyBorder="1" applyAlignment="1">
      <alignment horizontal="center" vertical="center" wrapText="1"/>
    </xf>
    <xf numFmtId="0" fontId="24" fillId="0" borderId="0" xfId="1" applyFont="1" applyAlignment="1">
      <alignment horizontal="left" vertical="center"/>
    </xf>
    <xf numFmtId="0" fontId="20" fillId="0" borderId="5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0" fontId="28" fillId="0" borderId="0" xfId="1" applyFont="1" applyAlignment="1">
      <alignment vertical="top"/>
    </xf>
    <xf numFmtId="0" fontId="29" fillId="0" borderId="0" xfId="1" applyFont="1" applyAlignment="1">
      <alignment horizontal="left" vertical="center"/>
    </xf>
    <xf numFmtId="0" fontId="27" fillId="0" borderId="0" xfId="1" applyFont="1" applyAlignment="1">
      <alignment vertical="top"/>
    </xf>
    <xf numFmtId="0" fontId="32" fillId="0" borderId="0" xfId="1" applyFont="1" applyAlignment="1">
      <alignment horizontal="left" vertical="center"/>
    </xf>
    <xf numFmtId="0" fontId="33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0" fontId="34" fillId="0" borderId="0" xfId="1" applyFont="1">
      <alignment vertical="center"/>
    </xf>
    <xf numFmtId="0" fontId="15" fillId="0" borderId="0" xfId="1" applyFont="1" applyAlignment="1">
      <alignment horizontal="left" vertical="center" indent="1"/>
    </xf>
    <xf numFmtId="9" fontId="30" fillId="0" borderId="0" xfId="3" applyFont="1" applyFill="1" applyAlignment="1" applyProtection="1">
      <alignment vertical="center"/>
    </xf>
    <xf numFmtId="0" fontId="31" fillId="0" borderId="0" xfId="1" applyFont="1">
      <alignment vertical="center"/>
    </xf>
    <xf numFmtId="0" fontId="36" fillId="0" borderId="0" xfId="1" applyFont="1" applyAlignment="1">
      <alignment horizontal="right" vertical="center"/>
    </xf>
    <xf numFmtId="0" fontId="36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distributed" vertical="center" wrapText="1"/>
    </xf>
    <xf numFmtId="0" fontId="16" fillId="0" borderId="0" xfId="1" applyFont="1" applyAlignment="1">
      <alignment horizontal="left" vertical="center" wrapText="1"/>
    </xf>
    <xf numFmtId="0" fontId="37" fillId="0" borderId="42" xfId="1" applyFont="1" applyBorder="1" applyAlignment="1">
      <alignment horizontal="center" vertical="center"/>
    </xf>
    <xf numFmtId="0" fontId="37" fillId="0" borderId="17" xfId="1" applyFont="1" applyBorder="1" applyAlignment="1">
      <alignment horizontal="center" vertical="center"/>
    </xf>
    <xf numFmtId="0" fontId="38" fillId="0" borderId="0" xfId="1" applyFont="1" applyAlignment="1">
      <alignment vertical="center" shrinkToFit="1"/>
    </xf>
    <xf numFmtId="0" fontId="37" fillId="0" borderId="21" xfId="1" applyFont="1" applyBorder="1" applyAlignment="1">
      <alignment horizontal="center" vertical="center"/>
    </xf>
    <xf numFmtId="0" fontId="37" fillId="0" borderId="40" xfId="1" applyFont="1" applyBorder="1" applyAlignment="1">
      <alignment horizontal="center" vertical="center"/>
    </xf>
    <xf numFmtId="0" fontId="37" fillId="0" borderId="23" xfId="1" applyFont="1" applyBorder="1" applyAlignment="1">
      <alignment horizontal="center" vertical="center"/>
    </xf>
    <xf numFmtId="0" fontId="37" fillId="0" borderId="39" xfId="1" applyFont="1" applyBorder="1" applyAlignment="1">
      <alignment horizontal="center" vertical="center"/>
    </xf>
    <xf numFmtId="0" fontId="37" fillId="0" borderId="27" xfId="1" applyFont="1" applyBorder="1" applyAlignment="1">
      <alignment horizontal="center" vertical="center"/>
    </xf>
    <xf numFmtId="0" fontId="37" fillId="0" borderId="29" xfId="1" applyFont="1" applyBorder="1" applyAlignment="1">
      <alignment horizontal="center" vertical="center"/>
    </xf>
    <xf numFmtId="0" fontId="39" fillId="0" borderId="27" xfId="1" applyFont="1" applyBorder="1" applyAlignment="1">
      <alignment horizontal="center" vertical="center"/>
    </xf>
    <xf numFmtId="0" fontId="39" fillId="0" borderId="29" xfId="1" applyFont="1" applyBorder="1" applyAlignment="1">
      <alignment horizontal="center" vertical="center"/>
    </xf>
    <xf numFmtId="0" fontId="37" fillId="0" borderId="41" xfId="1" applyFont="1" applyBorder="1" applyAlignment="1">
      <alignment horizontal="center" vertical="center"/>
    </xf>
    <xf numFmtId="0" fontId="39" fillId="0" borderId="35" xfId="1" applyFont="1" applyBorder="1" applyAlignment="1">
      <alignment horizontal="center" vertical="center"/>
    </xf>
    <xf numFmtId="0" fontId="39" fillId="0" borderId="32" xfId="1" applyFont="1" applyBorder="1" applyAlignment="1">
      <alignment horizontal="center" vertical="center"/>
    </xf>
    <xf numFmtId="0" fontId="39" fillId="0" borderId="33" xfId="1" applyFont="1" applyBorder="1" applyAlignment="1">
      <alignment horizontal="left" vertical="center"/>
    </xf>
    <xf numFmtId="0" fontId="37" fillId="0" borderId="28" xfId="1" applyFont="1" applyBorder="1" applyAlignment="1">
      <alignment horizontal="center" vertical="center"/>
    </xf>
    <xf numFmtId="0" fontId="37" fillId="0" borderId="30" xfId="1" applyFont="1" applyBorder="1" applyAlignment="1">
      <alignment horizontal="center" vertical="center"/>
    </xf>
    <xf numFmtId="0" fontId="39" fillId="0" borderId="30" xfId="1" applyFont="1" applyBorder="1" applyAlignment="1">
      <alignment horizontal="left" vertical="center"/>
    </xf>
    <xf numFmtId="0" fontId="39" fillId="0" borderId="31" xfId="1" applyFont="1" applyBorder="1" applyAlignment="1">
      <alignment horizontal="left" vertical="center"/>
    </xf>
    <xf numFmtId="0" fontId="39" fillId="0" borderId="36" xfId="1" applyFont="1" applyBorder="1" applyAlignment="1">
      <alignment horizontal="left" vertical="center"/>
    </xf>
    <xf numFmtId="0" fontId="39" fillId="0" borderId="37" xfId="1" applyFont="1" applyBorder="1" applyAlignment="1">
      <alignment horizontal="left" vertical="center"/>
    </xf>
    <xf numFmtId="0" fontId="37" fillId="0" borderId="35" xfId="1" applyFont="1" applyBorder="1" applyAlignment="1">
      <alignment horizontal="center" vertical="center"/>
    </xf>
    <xf numFmtId="0" fontId="39" fillId="0" borderId="10" xfId="1" applyFont="1" applyBorder="1" applyAlignment="1">
      <alignment horizontal="center" vertical="center"/>
    </xf>
    <xf numFmtId="0" fontId="37" fillId="0" borderId="20" xfId="1" applyFont="1" applyBorder="1" applyAlignment="1">
      <alignment horizontal="center" vertical="center"/>
    </xf>
    <xf numFmtId="0" fontId="37" fillId="0" borderId="13" xfId="1" applyFont="1" applyBorder="1" applyAlignment="1">
      <alignment horizontal="center" vertical="center"/>
    </xf>
    <xf numFmtId="0" fontId="37" fillId="0" borderId="18" xfId="1" applyFont="1" applyBorder="1" applyAlignment="1">
      <alignment horizontal="left" vertical="center"/>
    </xf>
    <xf numFmtId="0" fontId="37" fillId="0" borderId="19" xfId="1" applyFont="1" applyBorder="1" applyAlignment="1">
      <alignment horizontal="left" vertical="center"/>
    </xf>
    <xf numFmtId="0" fontId="39" fillId="0" borderId="17" xfId="1" applyFont="1" applyBorder="1" applyAlignment="1">
      <alignment horizontal="center" vertical="center"/>
    </xf>
    <xf numFmtId="0" fontId="39" fillId="0" borderId="18" xfId="1" applyFont="1" applyBorder="1" applyAlignment="1">
      <alignment horizontal="left" vertical="center"/>
    </xf>
    <xf numFmtId="0" fontId="39" fillId="0" borderId="19" xfId="1" applyFont="1" applyBorder="1" applyAlignment="1">
      <alignment horizontal="left" vertical="center"/>
    </xf>
    <xf numFmtId="0" fontId="39" fillId="0" borderId="34" xfId="1" applyFont="1" applyBorder="1" applyAlignment="1">
      <alignment horizontal="left" vertical="center"/>
    </xf>
    <xf numFmtId="0" fontId="37" fillId="0" borderId="32" xfId="1" applyFont="1" applyBorder="1" applyAlignment="1">
      <alignment horizontal="center" vertical="center"/>
    </xf>
    <xf numFmtId="0" fontId="37" fillId="0" borderId="20" xfId="1" applyFont="1" applyBorder="1" applyAlignment="1">
      <alignment horizontal="center" vertical="center" shrinkToFit="1"/>
    </xf>
    <xf numFmtId="0" fontId="15" fillId="6" borderId="0" xfId="1" applyFont="1" applyFill="1">
      <alignment vertical="center"/>
    </xf>
    <xf numFmtId="178" fontId="40" fillId="6" borderId="0" xfId="6" applyNumberFormat="1" applyFont="1" applyFill="1" applyAlignment="1">
      <alignment horizontal="center" vertical="center"/>
    </xf>
    <xf numFmtId="178" fontId="40" fillId="6" borderId="0" xfId="6" applyNumberFormat="1" applyFont="1" applyFill="1">
      <alignment vertical="center"/>
    </xf>
    <xf numFmtId="0" fontId="36" fillId="6" borderId="0" xfId="1" applyFont="1" applyFill="1" applyAlignment="1">
      <alignment horizontal="left" vertical="center" wrapText="1"/>
    </xf>
    <xf numFmtId="0" fontId="36" fillId="6" borderId="0" xfId="1" applyFont="1" applyFill="1" applyAlignment="1">
      <alignment vertical="center" wrapText="1"/>
    </xf>
    <xf numFmtId="178" fontId="40" fillId="6" borderId="0" xfId="6" applyNumberFormat="1" applyFont="1" applyFill="1" applyAlignment="1">
      <alignment horizontal="left" vertical="center"/>
    </xf>
    <xf numFmtId="178" fontId="37" fillId="0" borderId="38" xfId="6" applyNumberFormat="1" applyFont="1" applyFill="1" applyBorder="1" applyAlignment="1" applyProtection="1">
      <alignment horizontal="center" vertical="center"/>
    </xf>
    <xf numFmtId="178" fontId="37" fillId="0" borderId="46" xfId="6" applyNumberFormat="1" applyFont="1" applyFill="1" applyBorder="1" applyAlignment="1" applyProtection="1">
      <alignment horizontal="center" vertical="center"/>
    </xf>
    <xf numFmtId="0" fontId="44" fillId="0" borderId="42" xfId="1" applyFont="1" applyBorder="1" applyAlignment="1" applyProtection="1">
      <alignment horizontal="center" vertical="center"/>
      <protection locked="0"/>
    </xf>
    <xf numFmtId="178" fontId="37" fillId="0" borderId="42" xfId="6" applyNumberFormat="1" applyFont="1" applyFill="1" applyBorder="1" applyAlignment="1" applyProtection="1">
      <alignment horizontal="center" vertical="center"/>
    </xf>
    <xf numFmtId="177" fontId="37" fillId="0" borderId="42" xfId="6" applyNumberFormat="1" applyFont="1" applyFill="1" applyBorder="1" applyAlignment="1" applyProtection="1">
      <alignment horizontal="center" vertical="center"/>
    </xf>
    <xf numFmtId="38" fontId="37" fillId="0" borderId="42" xfId="6" applyFont="1" applyFill="1" applyBorder="1" applyAlignment="1" applyProtection="1">
      <alignment horizontal="center" vertical="center"/>
    </xf>
    <xf numFmtId="0" fontId="44" fillId="0" borderId="40" xfId="1" applyFont="1" applyBorder="1" applyAlignment="1" applyProtection="1">
      <alignment horizontal="center" vertical="center"/>
      <protection locked="0"/>
    </xf>
    <xf numFmtId="178" fontId="37" fillId="0" borderId="40" xfId="6" applyNumberFormat="1" applyFont="1" applyFill="1" applyBorder="1" applyAlignment="1" applyProtection="1">
      <alignment horizontal="center" vertical="center"/>
    </xf>
    <xf numFmtId="177" fontId="37" fillId="0" borderId="40" xfId="6" applyNumberFormat="1" applyFont="1" applyFill="1" applyBorder="1" applyAlignment="1" applyProtection="1">
      <alignment horizontal="center" vertical="center"/>
    </xf>
    <xf numFmtId="38" fontId="37" fillId="0" borderId="40" xfId="6" applyFont="1" applyFill="1" applyBorder="1" applyAlignment="1" applyProtection="1">
      <alignment horizontal="center" vertical="center"/>
    </xf>
    <xf numFmtId="0" fontId="44" fillId="0" borderId="39" xfId="1" applyFont="1" applyBorder="1" applyAlignment="1" applyProtection="1">
      <alignment horizontal="center" vertical="center"/>
      <protection locked="0"/>
    </xf>
    <xf numFmtId="178" fontId="37" fillId="0" borderId="39" xfId="6" applyNumberFormat="1" applyFont="1" applyFill="1" applyBorder="1" applyAlignment="1" applyProtection="1">
      <alignment horizontal="center" vertical="center"/>
    </xf>
    <xf numFmtId="177" fontId="37" fillId="0" borderId="39" xfId="6" applyNumberFormat="1" applyFont="1" applyFill="1" applyBorder="1" applyAlignment="1" applyProtection="1">
      <alignment horizontal="center" vertical="center"/>
    </xf>
    <xf numFmtId="38" fontId="37" fillId="0" borderId="39" xfId="6" applyFont="1" applyFill="1" applyBorder="1" applyAlignment="1" applyProtection="1">
      <alignment horizontal="center" vertical="center"/>
    </xf>
    <xf numFmtId="177" fontId="37" fillId="0" borderId="20" xfId="6" applyNumberFormat="1" applyFont="1" applyFill="1" applyBorder="1" applyAlignment="1" applyProtection="1">
      <alignment horizontal="center" vertical="center"/>
    </xf>
    <xf numFmtId="0" fontId="44" fillId="0" borderId="41" xfId="1" applyFont="1" applyBorder="1" applyAlignment="1" applyProtection="1">
      <alignment horizontal="center" vertical="center"/>
      <protection locked="0"/>
    </xf>
    <xf numFmtId="178" fontId="37" fillId="0" borderId="41" xfId="6" applyNumberFormat="1" applyFont="1" applyFill="1" applyBorder="1" applyAlignment="1" applyProtection="1">
      <alignment horizontal="center" vertical="center"/>
    </xf>
    <xf numFmtId="177" fontId="37" fillId="0" borderId="41" xfId="6" applyNumberFormat="1" applyFont="1" applyFill="1" applyBorder="1" applyAlignment="1" applyProtection="1">
      <alignment horizontal="center" vertical="center"/>
    </xf>
    <xf numFmtId="38" fontId="37" fillId="0" borderId="41" xfId="6" applyFont="1" applyFill="1" applyBorder="1" applyAlignment="1" applyProtection="1">
      <alignment horizontal="center" vertical="center"/>
    </xf>
    <xf numFmtId="178" fontId="37" fillId="3" borderId="39" xfId="6" applyNumberFormat="1" applyFont="1" applyFill="1" applyBorder="1" applyAlignment="1" applyProtection="1">
      <alignment horizontal="center" vertical="center"/>
    </xf>
    <xf numFmtId="177" fontId="37" fillId="3" borderId="39" xfId="6" applyNumberFormat="1" applyFont="1" applyFill="1" applyBorder="1" applyAlignment="1" applyProtection="1">
      <alignment horizontal="center" vertical="center"/>
    </xf>
    <xf numFmtId="38" fontId="37" fillId="3" borderId="39" xfId="6" applyFont="1" applyFill="1" applyBorder="1" applyAlignment="1" applyProtection="1">
      <alignment horizontal="center" vertical="center"/>
    </xf>
    <xf numFmtId="178" fontId="37" fillId="3" borderId="41" xfId="6" applyNumberFormat="1" applyFont="1" applyFill="1" applyBorder="1" applyAlignment="1" applyProtection="1">
      <alignment horizontal="center" vertical="center"/>
    </xf>
    <xf numFmtId="177" fontId="37" fillId="3" borderId="41" xfId="6" applyNumberFormat="1" applyFont="1" applyFill="1" applyBorder="1" applyAlignment="1" applyProtection="1">
      <alignment horizontal="center" vertical="center"/>
    </xf>
    <xf numFmtId="38" fontId="37" fillId="3" borderId="41" xfId="6" applyFont="1" applyFill="1" applyBorder="1" applyAlignment="1" applyProtection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0" fontId="45" fillId="5" borderId="13" xfId="0" applyFont="1" applyFill="1" applyBorder="1" applyAlignment="1">
      <alignment horizontal="center" vertical="center"/>
    </xf>
    <xf numFmtId="0" fontId="44" fillId="0" borderId="20" xfId="1" applyFont="1" applyBorder="1" applyAlignment="1" applyProtection="1">
      <alignment horizontal="center" vertical="center"/>
      <protection locked="0"/>
    </xf>
    <xf numFmtId="0" fontId="46" fillId="6" borderId="13" xfId="0" applyFont="1" applyFill="1" applyBorder="1" applyAlignment="1" applyProtection="1">
      <alignment horizontal="center" vertical="center"/>
      <protection locked="0"/>
    </xf>
    <xf numFmtId="0" fontId="19" fillId="6" borderId="0" xfId="1" applyFont="1" applyFill="1">
      <alignment vertical="center"/>
    </xf>
    <xf numFmtId="178" fontId="37" fillId="0" borderId="13" xfId="6" applyNumberFormat="1" applyFont="1" applyFill="1" applyBorder="1" applyAlignment="1" applyProtection="1">
      <alignment horizontal="center" vertical="center"/>
    </xf>
    <xf numFmtId="177" fontId="37" fillId="0" borderId="13" xfId="6" applyNumberFormat="1" applyFont="1" applyFill="1" applyBorder="1" applyAlignment="1" applyProtection="1">
      <alignment horizontal="center" vertical="center"/>
    </xf>
    <xf numFmtId="38" fontId="37" fillId="4" borderId="13" xfId="6" applyFont="1" applyFill="1" applyBorder="1" applyAlignment="1" applyProtection="1">
      <alignment horizontal="center" vertical="center"/>
    </xf>
    <xf numFmtId="0" fontId="15" fillId="0" borderId="16" xfId="1" applyFont="1" applyBorder="1">
      <alignment vertical="center"/>
    </xf>
    <xf numFmtId="0" fontId="40" fillId="6" borderId="0" xfId="0" applyFont="1" applyFill="1" applyAlignment="1">
      <alignment horizontal="center" vertical="center"/>
    </xf>
    <xf numFmtId="0" fontId="47" fillId="0" borderId="41" xfId="1" applyFont="1" applyBorder="1" applyAlignment="1" applyProtection="1">
      <alignment horizontal="center" vertical="center"/>
      <protection locked="0"/>
    </xf>
    <xf numFmtId="0" fontId="48" fillId="6" borderId="0" xfId="0" applyFont="1" applyFill="1">
      <alignment vertical="center"/>
    </xf>
    <xf numFmtId="178" fontId="40" fillId="6" borderId="0" xfId="6" applyNumberFormat="1" applyFont="1" applyFill="1" applyBorder="1" applyAlignment="1">
      <alignment horizontal="center" vertical="center"/>
    </xf>
    <xf numFmtId="177" fontId="37" fillId="6" borderId="0" xfId="6" applyNumberFormat="1" applyFont="1" applyFill="1" applyBorder="1" applyAlignment="1" applyProtection="1">
      <alignment horizontal="center" vertical="center"/>
    </xf>
    <xf numFmtId="0" fontId="16" fillId="6" borderId="0" xfId="1" applyFont="1" applyFill="1">
      <alignment vertical="center"/>
    </xf>
    <xf numFmtId="0" fontId="16" fillId="6" borderId="0" xfId="1" applyFont="1" applyFill="1" applyAlignment="1">
      <alignment horizontal="center" vertical="center"/>
    </xf>
    <xf numFmtId="0" fontId="33" fillId="6" borderId="0" xfId="1" applyFont="1" applyFill="1">
      <alignment vertical="center"/>
    </xf>
    <xf numFmtId="178" fontId="40" fillId="6" borderId="0" xfId="6" applyNumberFormat="1" applyFont="1" applyFill="1" applyBorder="1">
      <alignment vertical="center"/>
    </xf>
    <xf numFmtId="0" fontId="39" fillId="0" borderId="11" xfId="1" applyFont="1" applyBorder="1" applyAlignment="1">
      <alignment horizontal="center" vertical="center"/>
    </xf>
    <xf numFmtId="38" fontId="37" fillId="0" borderId="20" xfId="6" applyFont="1" applyFill="1" applyBorder="1" applyAlignment="1" applyProtection="1">
      <alignment horizontal="center" vertical="center"/>
    </xf>
    <xf numFmtId="0" fontId="15" fillId="7" borderId="0" xfId="1" applyFont="1" applyFill="1">
      <alignment vertical="center"/>
    </xf>
    <xf numFmtId="0" fontId="33" fillId="7" borderId="0" xfId="1" applyFont="1" applyFill="1">
      <alignment vertical="center"/>
    </xf>
    <xf numFmtId="0" fontId="39" fillId="0" borderId="36" xfId="1" applyFont="1" applyBorder="1" applyAlignment="1">
      <alignment horizontal="center" vertical="center"/>
    </xf>
    <xf numFmtId="0" fontId="39" fillId="0" borderId="30" xfId="1" applyFont="1" applyBorder="1" applyAlignment="1">
      <alignment horizontal="center" vertical="center"/>
    </xf>
    <xf numFmtId="0" fontId="39" fillId="0" borderId="40" xfId="1" applyFont="1" applyBorder="1" applyAlignment="1">
      <alignment horizontal="center" vertical="center"/>
    </xf>
    <xf numFmtId="38" fontId="37" fillId="4" borderId="39" xfId="6" applyFont="1" applyFill="1" applyBorder="1" applyAlignment="1" applyProtection="1">
      <alignment horizontal="center" vertical="center"/>
    </xf>
    <xf numFmtId="0" fontId="37" fillId="3" borderId="39" xfId="1" applyFont="1" applyFill="1" applyBorder="1" applyAlignment="1">
      <alignment horizontal="center" vertical="center"/>
    </xf>
    <xf numFmtId="0" fontId="37" fillId="3" borderId="41" xfId="1" applyFont="1" applyFill="1" applyBorder="1" applyAlignment="1">
      <alignment horizontal="center" vertical="center"/>
    </xf>
    <xf numFmtId="0" fontId="13" fillId="7" borderId="13" xfId="1" applyFont="1" applyFill="1" applyBorder="1" applyAlignment="1">
      <alignment horizontal="center" vertical="center" wrapText="1"/>
    </xf>
    <xf numFmtId="0" fontId="2" fillId="7" borderId="10" xfId="1" applyFill="1" applyBorder="1" applyAlignment="1">
      <alignment horizontal="center" vertical="center"/>
    </xf>
    <xf numFmtId="0" fontId="2" fillId="7" borderId="13" xfId="1" applyFill="1" applyBorder="1" applyAlignment="1">
      <alignment horizontal="center" vertical="center"/>
    </xf>
    <xf numFmtId="0" fontId="2" fillId="0" borderId="0" xfId="1">
      <alignment vertical="center"/>
    </xf>
    <xf numFmtId="0" fontId="13" fillId="0" borderId="0" xfId="1" applyFont="1">
      <alignment vertical="center"/>
    </xf>
    <xf numFmtId="0" fontId="13" fillId="7" borderId="0" xfId="1" applyFont="1" applyFill="1" applyAlignment="1">
      <alignment vertical="top" wrapText="1"/>
    </xf>
    <xf numFmtId="0" fontId="2" fillId="7" borderId="0" xfId="1" applyFill="1" applyAlignment="1">
      <alignment vertical="top" wrapText="1"/>
    </xf>
    <xf numFmtId="179" fontId="13" fillId="7" borderId="0" xfId="1" applyNumberFormat="1" applyFont="1" applyFill="1" applyAlignment="1">
      <alignment horizontal="center" vertical="center" shrinkToFit="1"/>
    </xf>
    <xf numFmtId="179" fontId="13" fillId="7" borderId="12" xfId="1" applyNumberFormat="1" applyFont="1" applyFill="1" applyBorder="1" applyAlignment="1">
      <alignment horizontal="center" vertical="center"/>
    </xf>
    <xf numFmtId="179" fontId="13" fillId="7" borderId="13" xfId="1" applyNumberFormat="1" applyFont="1" applyFill="1" applyBorder="1">
      <alignment vertical="center"/>
    </xf>
    <xf numFmtId="0" fontId="13" fillId="7" borderId="50" xfId="1" applyFont="1" applyFill="1" applyBorder="1" applyAlignment="1">
      <alignment horizontal="center" vertical="center"/>
    </xf>
    <xf numFmtId="0" fontId="13" fillId="7" borderId="0" xfId="1" applyFont="1" applyFill="1" applyAlignment="1">
      <alignment horizontal="center" vertical="center" shrinkToFit="1"/>
    </xf>
    <xf numFmtId="0" fontId="2" fillId="0" borderId="0" xfId="1" applyAlignment="1">
      <alignment vertical="center" wrapText="1"/>
    </xf>
    <xf numFmtId="0" fontId="49" fillId="7" borderId="0" xfId="1" applyFont="1" applyFill="1">
      <alignment vertical="center"/>
    </xf>
    <xf numFmtId="0" fontId="2" fillId="7" borderId="12" xfId="1" applyFill="1" applyBorder="1" applyAlignment="1">
      <alignment horizontal="left" vertical="center"/>
    </xf>
    <xf numFmtId="0" fontId="2" fillId="7" borderId="11" xfId="1" applyFill="1" applyBorder="1" applyAlignment="1">
      <alignment horizontal="center" vertical="center"/>
    </xf>
    <xf numFmtId="0" fontId="2" fillId="7" borderId="10" xfId="1" applyFill="1" applyBorder="1" applyAlignment="1">
      <alignment horizontal="left" vertical="center" indent="1"/>
    </xf>
    <xf numFmtId="0" fontId="2" fillId="7" borderId="11" xfId="1" applyFill="1" applyBorder="1" applyAlignment="1">
      <alignment horizontal="left" vertical="center" indent="1"/>
    </xf>
    <xf numFmtId="0" fontId="2" fillId="7" borderId="12" xfId="1" applyFill="1" applyBorder="1" applyAlignment="1">
      <alignment horizontal="left" vertical="center" indent="1"/>
    </xf>
    <xf numFmtId="38" fontId="14" fillId="0" borderId="13" xfId="4" applyFont="1" applyFill="1" applyBorder="1" applyAlignment="1">
      <alignment vertical="center" shrinkToFit="1"/>
    </xf>
    <xf numFmtId="38" fontId="14" fillId="9" borderId="38" xfId="4" applyFont="1" applyFill="1" applyBorder="1" applyAlignment="1">
      <alignment vertical="center" shrinkToFit="1"/>
    </xf>
    <xf numFmtId="179" fontId="13" fillId="7" borderId="38" xfId="1" applyNumberFormat="1" applyFont="1" applyFill="1" applyBorder="1" applyAlignment="1">
      <alignment horizontal="center" vertical="center"/>
    </xf>
    <xf numFmtId="179" fontId="13" fillId="7" borderId="20" xfId="1" applyNumberFormat="1" applyFont="1" applyFill="1" applyBorder="1" applyAlignment="1">
      <alignment horizontal="center" vertical="center"/>
    </xf>
    <xf numFmtId="179" fontId="13" fillId="7" borderId="38" xfId="1" applyNumberFormat="1" applyFont="1" applyFill="1" applyBorder="1" applyAlignment="1">
      <alignment horizontal="center" vertical="center"/>
    </xf>
    <xf numFmtId="179" fontId="13" fillId="7" borderId="14" xfId="1" applyNumberFormat="1" applyFont="1" applyFill="1" applyBorder="1" applyAlignment="1">
      <alignment horizontal="center" vertical="center"/>
    </xf>
    <xf numFmtId="179" fontId="13" fillId="7" borderId="20" xfId="1" applyNumberFormat="1" applyFont="1" applyFill="1" applyBorder="1" applyAlignment="1">
      <alignment horizontal="center" vertical="center"/>
    </xf>
    <xf numFmtId="0" fontId="2" fillId="7" borderId="10" xfId="1" applyFill="1" applyBorder="1" applyAlignment="1">
      <alignment horizontal="left" vertical="center" indent="1"/>
    </xf>
    <xf numFmtId="0" fontId="2" fillId="7" borderId="11" xfId="1" applyFill="1" applyBorder="1" applyAlignment="1">
      <alignment horizontal="left" vertical="center" indent="1"/>
    </xf>
    <xf numFmtId="0" fontId="2" fillId="7" borderId="12" xfId="1" applyFill="1" applyBorder="1" applyAlignment="1">
      <alignment horizontal="left" vertical="center" indent="1"/>
    </xf>
    <xf numFmtId="0" fontId="2" fillId="7" borderId="10" xfId="1" applyFill="1" applyBorder="1" applyAlignment="1">
      <alignment horizontal="left" vertical="center"/>
    </xf>
    <xf numFmtId="0" fontId="2" fillId="7" borderId="11" xfId="1" applyFill="1" applyBorder="1" applyAlignment="1">
      <alignment horizontal="left" vertical="center"/>
    </xf>
    <xf numFmtId="0" fontId="2" fillId="7" borderId="12" xfId="1" applyFill="1" applyBorder="1" applyAlignment="1">
      <alignment horizontal="left" vertical="center"/>
    </xf>
    <xf numFmtId="0" fontId="2" fillId="9" borderId="10" xfId="1" applyFill="1" applyBorder="1" applyAlignment="1">
      <alignment horizontal="center" vertical="center"/>
    </xf>
    <xf numFmtId="0" fontId="2" fillId="9" borderId="11" xfId="1" applyFill="1" applyBorder="1" applyAlignment="1">
      <alignment horizontal="center" vertical="center"/>
    </xf>
    <xf numFmtId="0" fontId="13" fillId="7" borderId="13" xfId="1" applyFont="1" applyFill="1" applyBorder="1" applyAlignment="1">
      <alignment horizontal="center" vertical="center" wrapText="1"/>
    </xf>
    <xf numFmtId="0" fontId="13" fillId="7" borderId="13" xfId="1" applyFont="1" applyFill="1" applyBorder="1" applyAlignment="1">
      <alignment horizontal="center" vertical="center"/>
    </xf>
    <xf numFmtId="0" fontId="11" fillId="7" borderId="0" xfId="1" applyFont="1" applyFill="1" applyAlignment="1">
      <alignment horizontal="right" vertical="center" shrinkToFit="1"/>
    </xf>
    <xf numFmtId="0" fontId="12" fillId="7" borderId="0" xfId="1" applyFont="1" applyFill="1" applyAlignment="1">
      <alignment horizontal="center" vertical="center"/>
    </xf>
    <xf numFmtId="0" fontId="2" fillId="7" borderId="10" xfId="1" applyFill="1" applyBorder="1" applyAlignment="1">
      <alignment horizontal="center" vertical="center"/>
    </xf>
    <xf numFmtId="0" fontId="2" fillId="7" borderId="11" xfId="1" applyFill="1" applyBorder="1" applyAlignment="1">
      <alignment horizontal="center" vertical="center"/>
    </xf>
    <xf numFmtId="0" fontId="13" fillId="7" borderId="38" xfId="1" applyFont="1" applyFill="1" applyBorder="1" applyAlignment="1">
      <alignment horizontal="center" vertical="center"/>
    </xf>
    <xf numFmtId="0" fontId="13" fillId="7" borderId="20" xfId="1" applyFont="1" applyFill="1" applyBorder="1" applyAlignment="1">
      <alignment horizontal="center" vertical="center"/>
    </xf>
    <xf numFmtId="0" fontId="13" fillId="7" borderId="14" xfId="1" applyFont="1" applyFill="1" applyBorder="1" applyAlignment="1">
      <alignment horizontal="center" vertical="center"/>
    </xf>
    <xf numFmtId="0" fontId="2" fillId="7" borderId="13" xfId="1" applyFill="1" applyBorder="1" applyAlignment="1">
      <alignment horizontal="center" vertical="center" shrinkToFit="1"/>
    </xf>
    <xf numFmtId="0" fontId="2" fillId="7" borderId="9" xfId="1" applyFill="1" applyBorder="1" applyAlignment="1">
      <alignment horizontal="center" vertical="center"/>
    </xf>
    <xf numFmtId="0" fontId="2" fillId="8" borderId="10" xfId="1" applyFill="1" applyBorder="1" applyAlignment="1">
      <alignment horizontal="center" vertical="center"/>
    </xf>
    <xf numFmtId="0" fontId="2" fillId="8" borderId="11" xfId="1" applyFill="1" applyBorder="1" applyAlignment="1">
      <alignment horizontal="center" vertical="center"/>
    </xf>
    <xf numFmtId="0" fontId="2" fillId="8" borderId="12" xfId="1" applyFill="1" applyBorder="1" applyAlignment="1">
      <alignment horizontal="center" vertical="center"/>
    </xf>
    <xf numFmtId="0" fontId="19" fillId="6" borderId="24" xfId="0" applyFont="1" applyFill="1" applyBorder="1" applyAlignment="1">
      <alignment horizontal="center" vertical="center"/>
    </xf>
    <xf numFmtId="0" fontId="37" fillId="0" borderId="41" xfId="1" applyFont="1" applyBorder="1" applyAlignment="1">
      <alignment horizontal="center" vertical="center"/>
    </xf>
    <xf numFmtId="0" fontId="37" fillId="0" borderId="40" xfId="1" applyFont="1" applyBorder="1" applyAlignment="1">
      <alignment horizontal="center" vertical="center"/>
    </xf>
    <xf numFmtId="0" fontId="37" fillId="0" borderId="10" xfId="1" applyFont="1" applyBorder="1" applyAlignment="1">
      <alignment horizontal="center" vertical="center"/>
    </xf>
    <xf numFmtId="0" fontId="37" fillId="0" borderId="11" xfId="1" applyFont="1" applyBorder="1" applyAlignment="1">
      <alignment horizontal="center" vertical="center"/>
    </xf>
    <xf numFmtId="0" fontId="37" fillId="0" borderId="9" xfId="1" applyFont="1" applyBorder="1" applyAlignment="1">
      <alignment horizontal="center" vertical="center"/>
    </xf>
    <xf numFmtId="0" fontId="37" fillId="0" borderId="22" xfId="1" applyFont="1" applyBorder="1" applyAlignment="1">
      <alignment horizontal="center" vertical="center"/>
    </xf>
    <xf numFmtId="0" fontId="39" fillId="0" borderId="40" xfId="1" applyFont="1" applyBorder="1" applyAlignment="1">
      <alignment horizontal="center" vertical="center"/>
    </xf>
    <xf numFmtId="0" fontId="39" fillId="0" borderId="28" xfId="1" applyFont="1" applyBorder="1" applyAlignment="1">
      <alignment horizontal="left" vertical="center"/>
    </xf>
    <xf numFmtId="0" fontId="39" fillId="0" borderId="26" xfId="1" applyFont="1" applyBorder="1" applyAlignment="1">
      <alignment horizontal="left" vertical="center"/>
    </xf>
    <xf numFmtId="0" fontId="41" fillId="0" borderId="11" xfId="1" applyFont="1" applyBorder="1" applyAlignment="1">
      <alignment horizontal="left" vertical="center"/>
    </xf>
    <xf numFmtId="0" fontId="41" fillId="0" borderId="12" xfId="1" applyFont="1" applyBorder="1" applyAlignment="1">
      <alignment horizontal="left" vertical="center"/>
    </xf>
    <xf numFmtId="0" fontId="39" fillId="0" borderId="41" xfId="1" applyFont="1" applyBorder="1" applyAlignment="1">
      <alignment horizontal="center" vertical="center"/>
    </xf>
    <xf numFmtId="0" fontId="37" fillId="0" borderId="39" xfId="1" applyFont="1" applyBorder="1" applyAlignment="1">
      <alignment horizontal="center" vertical="center"/>
    </xf>
    <xf numFmtId="0" fontId="39" fillId="0" borderId="30" xfId="1" applyFont="1" applyBorder="1" applyAlignment="1">
      <alignment horizontal="left" vertical="center"/>
    </xf>
    <xf numFmtId="0" fontId="39" fillId="0" borderId="31" xfId="1" applyFont="1" applyBorder="1" applyAlignment="1">
      <alignment horizontal="left" vertical="center"/>
    </xf>
    <xf numFmtId="0" fontId="37" fillId="0" borderId="30" xfId="1" applyFont="1" applyBorder="1" applyAlignment="1">
      <alignment horizontal="left" vertical="center"/>
    </xf>
    <xf numFmtId="0" fontId="37" fillId="0" borderId="31" xfId="1" applyFont="1" applyBorder="1" applyAlignment="1">
      <alignment horizontal="left" vertical="center"/>
    </xf>
    <xf numFmtId="0" fontId="39" fillId="0" borderId="24" xfId="1" applyFont="1" applyBorder="1" applyAlignment="1">
      <alignment horizontal="center" vertical="center"/>
    </xf>
    <xf numFmtId="0" fontId="39" fillId="0" borderId="0" xfId="1" applyFont="1" applyAlignment="1">
      <alignment horizontal="center" vertical="center"/>
    </xf>
    <xf numFmtId="0" fontId="39" fillId="0" borderId="9" xfId="1" applyFont="1" applyBorder="1" applyAlignment="1">
      <alignment horizontal="center" vertical="center"/>
    </xf>
    <xf numFmtId="0" fontId="37" fillId="0" borderId="24" xfId="1" applyFont="1" applyBorder="1" applyAlignment="1">
      <alignment horizontal="left" vertical="center"/>
    </xf>
    <xf numFmtId="0" fontId="37" fillId="0" borderId="25" xfId="1" applyFont="1" applyBorder="1" applyAlignment="1">
      <alignment horizontal="left" vertical="center"/>
    </xf>
    <xf numFmtId="0" fontId="37" fillId="0" borderId="0" xfId="1" applyFont="1" applyAlignment="1">
      <alignment horizontal="left" vertical="center"/>
    </xf>
    <xf numFmtId="0" fontId="37" fillId="0" borderId="16" xfId="1" applyFont="1" applyBorder="1" applyAlignment="1">
      <alignment horizontal="left" vertical="center"/>
    </xf>
    <xf numFmtId="0" fontId="37" fillId="0" borderId="9" xfId="1" applyFont="1" applyBorder="1" applyAlignment="1">
      <alignment horizontal="left" vertical="center"/>
    </xf>
    <xf numFmtId="0" fontId="37" fillId="0" borderId="22" xfId="1" applyFont="1" applyBorder="1" applyAlignment="1">
      <alignment horizontal="left" vertical="center"/>
    </xf>
    <xf numFmtId="0" fontId="37" fillId="0" borderId="13" xfId="1" applyFont="1" applyBorder="1" applyAlignment="1">
      <alignment horizontal="center" vertical="center"/>
    </xf>
    <xf numFmtId="0" fontId="37" fillId="0" borderId="28" xfId="1" applyFont="1" applyBorder="1" applyAlignment="1">
      <alignment horizontal="left" vertical="center"/>
    </xf>
    <xf numFmtId="0" fontId="37" fillId="0" borderId="26" xfId="1" applyFont="1" applyBorder="1" applyAlignment="1">
      <alignment horizontal="left" vertical="center"/>
    </xf>
    <xf numFmtId="0" fontId="35" fillId="0" borderId="0" xfId="1" applyFont="1" applyAlignment="1">
      <alignment horizontal="right" vertical="center" shrinkToFit="1"/>
    </xf>
    <xf numFmtId="0" fontId="15" fillId="0" borderId="0" xfId="1" applyFont="1" applyAlignment="1">
      <alignment horizontal="left" vertical="center" indent="1"/>
    </xf>
    <xf numFmtId="0" fontId="35" fillId="0" borderId="0" xfId="1" applyFont="1" applyAlignment="1">
      <alignment horizontal="right" vertical="center"/>
    </xf>
    <xf numFmtId="9" fontId="30" fillId="0" borderId="0" xfId="3" applyFont="1" applyFill="1" applyAlignment="1" applyProtection="1">
      <alignment vertical="center"/>
    </xf>
    <xf numFmtId="0" fontId="31" fillId="0" borderId="0" xfId="1" applyFont="1">
      <alignment vertical="center"/>
    </xf>
    <xf numFmtId="178" fontId="33" fillId="0" borderId="38" xfId="6" applyNumberFormat="1" applyFont="1" applyFill="1" applyBorder="1" applyAlignment="1" applyProtection="1">
      <alignment horizontal="center" vertical="center" textRotation="255"/>
    </xf>
    <xf numFmtId="178" fontId="33" fillId="0" borderId="46" xfId="6" applyNumberFormat="1" applyFont="1" applyFill="1" applyBorder="1" applyAlignment="1" applyProtection="1">
      <alignment horizontal="center" vertical="center" textRotation="255"/>
    </xf>
    <xf numFmtId="0" fontId="37" fillId="0" borderId="18" xfId="1" applyFont="1" applyBorder="1" applyAlignment="1">
      <alignment horizontal="left" vertical="center"/>
    </xf>
    <xf numFmtId="0" fontId="37" fillId="0" borderId="19" xfId="1" applyFont="1" applyBorder="1" applyAlignment="1">
      <alignment horizontal="left" vertical="center"/>
    </xf>
    <xf numFmtId="0" fontId="37" fillId="0" borderId="17" xfId="1" applyFont="1" applyBorder="1" applyAlignment="1">
      <alignment horizontal="center" vertical="center"/>
    </xf>
    <xf numFmtId="0" fontId="37" fillId="0" borderId="19" xfId="1" applyFont="1" applyBorder="1" applyAlignment="1">
      <alignment horizontal="center" vertical="center"/>
    </xf>
    <xf numFmtId="49" fontId="37" fillId="0" borderId="0" xfId="1" applyNumberFormat="1" applyFont="1" applyAlignment="1">
      <alignment horizontal="left" vertical="center" shrinkToFit="1"/>
    </xf>
    <xf numFmtId="0" fontId="15" fillId="0" borderId="0" xfId="1" applyFont="1" applyAlignment="1">
      <alignment horizontal="left" vertical="center" wrapText="1" shrinkToFit="1"/>
    </xf>
    <xf numFmtId="0" fontId="15" fillId="0" borderId="0" xfId="1" applyFont="1" applyAlignment="1">
      <alignment horizontal="left" vertical="center" shrinkToFit="1"/>
    </xf>
    <xf numFmtId="0" fontId="16" fillId="0" borderId="0" xfId="1" applyFont="1" applyAlignment="1">
      <alignment horizontal="distributed" vertical="center" wrapText="1"/>
    </xf>
    <xf numFmtId="0" fontId="43" fillId="0" borderId="0" xfId="1" applyFont="1" applyAlignment="1" applyProtection="1">
      <alignment horizontal="left" vertical="center" wrapText="1"/>
      <protection locked="0"/>
    </xf>
    <xf numFmtId="0" fontId="35" fillId="0" borderId="0" xfId="1" applyFont="1" applyAlignment="1">
      <alignment horizontal="right" vertical="center" wrapText="1"/>
    </xf>
    <xf numFmtId="0" fontId="16" fillId="0" borderId="0" xfId="1" applyFont="1" applyAlignment="1">
      <alignment horizontal="left" vertical="center" wrapText="1"/>
    </xf>
    <xf numFmtId="0" fontId="36" fillId="0" borderId="0" xfId="1" applyFont="1" applyAlignment="1">
      <alignment horizontal="left" vertical="center" wrapText="1"/>
    </xf>
    <xf numFmtId="0" fontId="30" fillId="0" borderId="9" xfId="1" applyFont="1" applyBorder="1" applyAlignment="1">
      <alignment horizontal="center" vertical="center"/>
    </xf>
    <xf numFmtId="0" fontId="37" fillId="0" borderId="12" xfId="1" applyFont="1" applyBorder="1" applyAlignment="1">
      <alignment horizontal="center" vertical="center"/>
    </xf>
    <xf numFmtId="0" fontId="37" fillId="0" borderId="38" xfId="1" applyFont="1" applyBorder="1" applyAlignment="1">
      <alignment horizontal="center" vertical="center"/>
    </xf>
    <xf numFmtId="0" fontId="37" fillId="0" borderId="46" xfId="1" applyFont="1" applyBorder="1" applyAlignment="1">
      <alignment horizontal="center" vertical="center"/>
    </xf>
    <xf numFmtId="0" fontId="30" fillId="0" borderId="0" xfId="1" applyFont="1" applyAlignment="1">
      <alignment horizontal="center" vertical="center"/>
    </xf>
    <xf numFmtId="176" fontId="31" fillId="2" borderId="0" xfId="1" applyNumberFormat="1" applyFont="1" applyFill="1" applyAlignment="1">
      <alignment horizontal="center" vertical="center"/>
    </xf>
    <xf numFmtId="0" fontId="42" fillId="0" borderId="0" xfId="1" applyFont="1" applyAlignment="1" applyProtection="1">
      <alignment horizontal="left" vertical="center"/>
      <protection locked="0"/>
    </xf>
    <xf numFmtId="0" fontId="42" fillId="0" borderId="0" xfId="1" applyFont="1" applyProtection="1">
      <alignment vertical="center"/>
      <protection locked="0"/>
    </xf>
    <xf numFmtId="0" fontId="16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18" fillId="0" borderId="1" xfId="1" applyFont="1" applyBorder="1" applyAlignment="1">
      <alignment horizontal="center" vertical="center" shrinkToFit="1"/>
    </xf>
    <xf numFmtId="0" fontId="19" fillId="0" borderId="1" xfId="1" applyFont="1" applyBorder="1" applyAlignment="1">
      <alignment vertical="center" shrinkToFit="1"/>
    </xf>
    <xf numFmtId="0" fontId="21" fillId="0" borderId="2" xfId="2" applyFont="1" applyBorder="1" applyAlignment="1">
      <alignment horizontal="center" vertical="center" shrinkToFit="1"/>
    </xf>
    <xf numFmtId="0" fontId="21" fillId="0" borderId="3" xfId="2" applyFont="1" applyBorder="1" applyAlignment="1">
      <alignment horizontal="center" vertical="center" shrinkToFit="1"/>
    </xf>
    <xf numFmtId="0" fontId="21" fillId="0" borderId="4" xfId="2" applyFont="1" applyBorder="1" applyAlignment="1">
      <alignment horizontal="center" vertical="center" shrinkToFit="1"/>
    </xf>
    <xf numFmtId="0" fontId="21" fillId="0" borderId="6" xfId="2" applyFont="1" applyBorder="1" applyAlignment="1">
      <alignment horizontal="center" vertical="center" shrinkToFit="1"/>
    </xf>
    <xf numFmtId="0" fontId="21" fillId="0" borderId="0" xfId="2" applyFont="1" applyAlignment="1">
      <alignment horizontal="center" vertical="center" shrinkToFit="1"/>
    </xf>
    <xf numFmtId="0" fontId="21" fillId="0" borderId="5" xfId="2" applyFont="1" applyBorder="1" applyAlignment="1">
      <alignment horizontal="center" vertical="center" shrinkToFit="1"/>
    </xf>
    <xf numFmtId="0" fontId="21" fillId="0" borderId="7" xfId="2" applyFont="1" applyBorder="1" applyAlignment="1">
      <alignment horizontal="center" vertical="center" shrinkToFit="1"/>
    </xf>
    <xf numFmtId="0" fontId="21" fillId="0" borderId="1" xfId="2" applyFont="1" applyBorder="1" applyAlignment="1">
      <alignment horizontal="center" vertical="center" shrinkToFit="1"/>
    </xf>
    <xf numFmtId="0" fontId="21" fillId="0" borderId="8" xfId="2" applyFont="1" applyBorder="1" applyAlignment="1">
      <alignment horizontal="center" vertical="center" shrinkToFit="1"/>
    </xf>
    <xf numFmtId="0" fontId="22" fillId="0" borderId="0" xfId="1" applyFont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7" fillId="0" borderId="0" xfId="1" applyFont="1" applyAlignment="1">
      <alignment horizontal="left" vertical="center"/>
    </xf>
    <xf numFmtId="0" fontId="26" fillId="0" borderId="3" xfId="1" applyFont="1" applyBorder="1" applyAlignment="1">
      <alignment horizontal="center" vertical="center"/>
    </xf>
    <xf numFmtId="0" fontId="37" fillId="0" borderId="38" xfId="1" applyFont="1" applyBorder="1" applyAlignment="1">
      <alignment horizontal="center" vertical="center" wrapText="1"/>
    </xf>
    <xf numFmtId="0" fontId="37" fillId="0" borderId="46" xfId="1" applyFont="1" applyBorder="1" applyAlignment="1">
      <alignment horizontal="center" vertical="center" wrapText="1"/>
    </xf>
    <xf numFmtId="0" fontId="37" fillId="0" borderId="23" xfId="1" applyFont="1" applyBorder="1" applyAlignment="1">
      <alignment horizontal="center" vertical="center"/>
    </xf>
    <xf numFmtId="0" fontId="37" fillId="0" borderId="25" xfId="1" applyFont="1" applyBorder="1" applyAlignment="1">
      <alignment horizontal="center" vertical="center"/>
    </xf>
    <xf numFmtId="0" fontId="37" fillId="0" borderId="47" xfId="1" applyFont="1" applyBorder="1" applyAlignment="1">
      <alignment horizontal="center" vertical="center"/>
    </xf>
    <xf numFmtId="0" fontId="37" fillId="0" borderId="48" xfId="1" applyFont="1" applyBorder="1" applyAlignment="1">
      <alignment horizontal="center" vertical="center"/>
    </xf>
    <xf numFmtId="0" fontId="37" fillId="0" borderId="43" xfId="1" applyFont="1" applyBorder="1" applyAlignment="1">
      <alignment horizontal="center" vertical="center"/>
    </xf>
    <xf numFmtId="0" fontId="37" fillId="0" borderId="44" xfId="1" applyFont="1" applyBorder="1" applyAlignment="1">
      <alignment horizontal="center" vertical="center"/>
    </xf>
    <xf numFmtId="0" fontId="37" fillId="0" borderId="45" xfId="1" applyFont="1" applyBorder="1" applyAlignment="1">
      <alignment horizontal="center" vertical="center"/>
    </xf>
    <xf numFmtId="0" fontId="39" fillId="0" borderId="9" xfId="1" applyFont="1" applyBorder="1" applyAlignment="1">
      <alignment horizontal="left" vertical="center"/>
    </xf>
    <xf numFmtId="0" fontId="40" fillId="0" borderId="9" xfId="0" applyFont="1" applyBorder="1">
      <alignment vertical="center"/>
    </xf>
    <xf numFmtId="0" fontId="40" fillId="0" borderId="22" xfId="0" applyFont="1" applyBorder="1">
      <alignment vertical="center"/>
    </xf>
    <xf numFmtId="0" fontId="16" fillId="0" borderId="52" xfId="1" applyFont="1" applyBorder="1" applyAlignment="1">
      <alignment horizontal="center" vertical="center" textRotation="255"/>
    </xf>
    <xf numFmtId="0" fontId="16" fillId="0" borderId="14" xfId="1" applyFont="1" applyBorder="1" applyAlignment="1">
      <alignment horizontal="center" vertical="center" textRotation="255"/>
    </xf>
    <xf numFmtId="0" fontId="16" fillId="0" borderId="20" xfId="1" applyFont="1" applyBorder="1" applyAlignment="1">
      <alignment horizontal="center" vertical="center" textRotation="255"/>
    </xf>
    <xf numFmtId="0" fontId="37" fillId="0" borderId="49" xfId="1" applyFont="1" applyBorder="1" applyAlignment="1">
      <alignment horizontal="center" vertical="center"/>
    </xf>
    <xf numFmtId="0" fontId="37" fillId="0" borderId="21" xfId="1" applyFont="1" applyBorder="1" applyAlignment="1">
      <alignment horizontal="center" vertical="center"/>
    </xf>
    <xf numFmtId="0" fontId="37" fillId="0" borderId="3" xfId="1" applyFont="1" applyBorder="1" applyAlignment="1">
      <alignment horizontal="left" vertical="center"/>
    </xf>
    <xf numFmtId="0" fontId="37" fillId="0" borderId="51" xfId="1" applyFont="1" applyBorder="1" applyAlignment="1">
      <alignment horizontal="left" vertical="center"/>
    </xf>
    <xf numFmtId="0" fontId="39" fillId="0" borderId="23" xfId="1" applyFont="1" applyBorder="1" applyAlignment="1">
      <alignment horizontal="center" vertical="center"/>
    </xf>
    <xf numFmtId="0" fontId="39" fillId="0" borderId="15" xfId="1" applyFont="1" applyBorder="1" applyAlignment="1">
      <alignment horizontal="center" vertical="center"/>
    </xf>
    <xf numFmtId="0" fontId="39" fillId="0" borderId="21" xfId="1" applyFont="1" applyBorder="1" applyAlignment="1">
      <alignment horizontal="center" vertical="center"/>
    </xf>
    <xf numFmtId="0" fontId="39" fillId="0" borderId="24" xfId="1" applyFont="1" applyBorder="1" applyAlignment="1">
      <alignment horizontal="left" vertical="center"/>
    </xf>
    <xf numFmtId="0" fontId="39" fillId="0" borderId="25" xfId="1" applyFont="1" applyBorder="1" applyAlignment="1">
      <alignment horizontal="left" vertical="center"/>
    </xf>
    <xf numFmtId="0" fontId="39" fillId="0" borderId="0" xfId="1" applyFont="1" applyAlignment="1">
      <alignment horizontal="left" vertical="center"/>
    </xf>
    <xf numFmtId="0" fontId="39" fillId="0" borderId="16" xfId="1" applyFont="1" applyBorder="1" applyAlignment="1">
      <alignment horizontal="left" vertical="center"/>
    </xf>
    <xf numFmtId="0" fontId="39" fillId="0" borderId="22" xfId="1" applyFont="1" applyBorder="1" applyAlignment="1">
      <alignment horizontal="left" vertical="center"/>
    </xf>
    <xf numFmtId="0" fontId="37" fillId="0" borderId="33" xfId="1" applyFont="1" applyBorder="1" applyAlignment="1">
      <alignment horizontal="left" vertical="center"/>
    </xf>
    <xf numFmtId="0" fontId="37" fillId="0" borderId="34" xfId="1" applyFont="1" applyBorder="1" applyAlignment="1">
      <alignment horizontal="left" vertical="center"/>
    </xf>
    <xf numFmtId="0" fontId="39" fillId="0" borderId="33" xfId="1" applyFont="1" applyBorder="1" applyAlignment="1">
      <alignment horizontal="left" vertical="center"/>
    </xf>
    <xf numFmtId="0" fontId="39" fillId="0" borderId="34" xfId="1" applyFont="1" applyBorder="1" applyAlignment="1">
      <alignment horizontal="left" vertical="center"/>
    </xf>
    <xf numFmtId="0" fontId="37" fillId="0" borderId="28" xfId="1" applyFont="1" applyBorder="1" applyAlignment="1">
      <alignment vertical="center" wrapText="1"/>
    </xf>
    <xf numFmtId="0" fontId="37" fillId="0" borderId="28" xfId="1" applyFont="1" applyBorder="1">
      <alignment vertical="center"/>
    </xf>
    <xf numFmtId="0" fontId="40" fillId="0" borderId="28" xfId="0" applyFont="1" applyBorder="1">
      <alignment vertical="center"/>
    </xf>
    <xf numFmtId="0" fontId="40" fillId="0" borderId="26" xfId="0" applyFont="1" applyBorder="1">
      <alignment vertical="center"/>
    </xf>
    <xf numFmtId="0" fontId="37" fillId="0" borderId="36" xfId="1" applyFont="1" applyBorder="1" applyAlignment="1">
      <alignment horizontal="left" vertical="center"/>
    </xf>
    <xf numFmtId="0" fontId="37" fillId="0" borderId="37" xfId="1" applyFont="1" applyBorder="1" applyAlignment="1">
      <alignment horizontal="left" vertical="center"/>
    </xf>
    <xf numFmtId="0" fontId="16" fillId="0" borderId="38" xfId="1" applyFont="1" applyBorder="1" applyAlignment="1">
      <alignment horizontal="center" vertical="center" textRotation="255"/>
    </xf>
    <xf numFmtId="0" fontId="37" fillId="0" borderId="11" xfId="1" applyFont="1" applyBorder="1" applyAlignment="1">
      <alignment horizontal="left" vertical="center"/>
    </xf>
    <xf numFmtId="0" fontId="37" fillId="0" borderId="12" xfId="1" applyFont="1" applyBorder="1" applyAlignment="1">
      <alignment horizontal="left" vertical="center"/>
    </xf>
    <xf numFmtId="0" fontId="2" fillId="7" borderId="12" xfId="1" applyFill="1" applyBorder="1" applyAlignment="1">
      <alignment horizontal="center" vertical="center"/>
    </xf>
    <xf numFmtId="179" fontId="13" fillId="7" borderId="14" xfId="1" applyNumberFormat="1" applyFont="1" applyFill="1" applyBorder="1" applyAlignment="1">
      <alignment vertical="center"/>
    </xf>
    <xf numFmtId="179" fontId="13" fillId="7" borderId="20" xfId="1" applyNumberFormat="1" applyFont="1" applyFill="1" applyBorder="1" applyAlignment="1">
      <alignment vertical="center"/>
    </xf>
    <xf numFmtId="0" fontId="2" fillId="7" borderId="12" xfId="1" applyFill="1" applyBorder="1" applyAlignment="1">
      <alignment horizontal="center" vertical="center"/>
    </xf>
    <xf numFmtId="179" fontId="13" fillId="7" borderId="13" xfId="1" applyNumberFormat="1" applyFont="1" applyFill="1" applyBorder="1" applyAlignment="1">
      <alignment horizontal="center" vertical="center"/>
    </xf>
    <xf numFmtId="0" fontId="2" fillId="9" borderId="12" xfId="1" applyFill="1" applyBorder="1" applyAlignment="1">
      <alignment horizontal="center" vertical="center"/>
    </xf>
    <xf numFmtId="184" fontId="14" fillId="9" borderId="13" xfId="4" applyNumberFormat="1" applyFont="1" applyFill="1" applyBorder="1" applyAlignment="1">
      <alignment vertical="center" shrinkToFit="1"/>
    </xf>
    <xf numFmtId="184" fontId="13" fillId="7" borderId="13" xfId="1" applyNumberFormat="1" applyFont="1" applyFill="1" applyBorder="1" applyAlignment="1">
      <alignment horizontal="center" vertical="center" wrapText="1"/>
    </xf>
    <xf numFmtId="184" fontId="14" fillId="0" borderId="13" xfId="4" applyNumberFormat="1" applyFont="1" applyFill="1" applyBorder="1" applyAlignment="1">
      <alignment vertical="center" shrinkToFit="1"/>
    </xf>
    <xf numFmtId="184" fontId="2" fillId="7" borderId="13" xfId="1" applyNumberFormat="1" applyFill="1" applyBorder="1" applyAlignment="1">
      <alignment horizontal="center" vertical="center"/>
    </xf>
    <xf numFmtId="184" fontId="14" fillId="7" borderId="13" xfId="4" applyNumberFormat="1" applyFont="1" applyFill="1" applyBorder="1" applyAlignment="1">
      <alignment vertical="center" shrinkToFit="1"/>
    </xf>
    <xf numFmtId="184" fontId="14" fillId="9" borderId="38" xfId="4" applyNumberFormat="1" applyFont="1" applyFill="1" applyBorder="1" applyAlignment="1">
      <alignment vertical="center" shrinkToFit="1"/>
    </xf>
    <xf numFmtId="184" fontId="2" fillId="9" borderId="10" xfId="1" applyNumberFormat="1" applyFill="1" applyBorder="1" applyAlignment="1">
      <alignment horizontal="center" vertical="center"/>
    </xf>
    <xf numFmtId="184" fontId="2" fillId="9" borderId="12" xfId="1" applyNumberFormat="1" applyFill="1" applyBorder="1" applyAlignment="1">
      <alignment horizontal="center" vertical="center"/>
    </xf>
    <xf numFmtId="0" fontId="2" fillId="7" borderId="12" xfId="1" quotePrefix="1" applyFill="1" applyBorder="1" applyAlignment="1">
      <alignment horizontal="center" vertical="center"/>
    </xf>
    <xf numFmtId="179" fontId="13" fillId="7" borderId="38" xfId="1" applyNumberFormat="1" applyFont="1" applyFill="1" applyBorder="1" applyAlignment="1">
      <alignment horizontal="left" vertical="top" wrapText="1"/>
    </xf>
    <xf numFmtId="179" fontId="13" fillId="7" borderId="14" xfId="1" applyNumberFormat="1" applyFont="1" applyFill="1" applyBorder="1" applyAlignment="1">
      <alignment horizontal="left" vertical="top" wrapText="1"/>
    </xf>
    <xf numFmtId="179" fontId="13" fillId="7" borderId="20" xfId="1" applyNumberFormat="1" applyFont="1" applyFill="1" applyBorder="1" applyAlignment="1">
      <alignment horizontal="left" vertical="top" wrapText="1"/>
    </xf>
    <xf numFmtId="0" fontId="2" fillId="9" borderId="12" xfId="1" applyFill="1" applyBorder="1" applyAlignment="1">
      <alignment horizontal="left" vertical="center" indent="1"/>
    </xf>
    <xf numFmtId="0" fontId="2" fillId="9" borderId="13" xfId="1" applyFill="1" applyBorder="1" applyAlignment="1">
      <alignment horizontal="center" vertical="center"/>
    </xf>
    <xf numFmtId="0" fontId="2" fillId="7" borderId="10" xfId="1" applyFill="1" applyBorder="1" applyAlignment="1">
      <alignment horizontal="center" vertical="center" shrinkToFit="1"/>
    </xf>
    <xf numFmtId="0" fontId="2" fillId="7" borderId="12" xfId="1" applyFill="1" applyBorder="1" applyAlignment="1">
      <alignment horizontal="center" vertical="center" shrinkToFit="1"/>
    </xf>
  </cellXfs>
  <cellStyles count="10">
    <cellStyle name="パーセント 2" xfId="3" xr:uid="{00000000-0005-0000-0000-000000000000}"/>
    <cellStyle name="桁区切り" xfId="6" builtinId="6"/>
    <cellStyle name="桁区切り 2" xfId="4" xr:uid="{00000000-0005-0000-0000-000002000000}"/>
    <cellStyle name="桁区切り 3" xfId="5" xr:uid="{00000000-0005-0000-0000-000003000000}"/>
    <cellStyle name="標準" xfId="0" builtinId="0"/>
    <cellStyle name="標準 2" xfId="1" xr:uid="{00000000-0005-0000-0000-000005000000}"/>
    <cellStyle name="標準 2 2" xfId="9" xr:uid="{2B8513A2-7CB9-4B5D-BA81-11F5F898A6B0}"/>
    <cellStyle name="標準 3" xfId="2" xr:uid="{00000000-0005-0000-0000-000006000000}"/>
    <cellStyle name="標準 4" xfId="7" xr:uid="{00000000-0005-0000-0000-000007000000}"/>
    <cellStyle name="標準 4 2" xfId="8" xr:uid="{78AF4392-10C2-4CDB-AAEA-270617EE1B63}"/>
  </cellStyles>
  <dxfs count="69">
    <dxf>
      <fill>
        <patternFill>
          <bgColor rgb="FF96969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969696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ECFF"/>
        </patternFill>
      </fill>
    </dxf>
    <dxf>
      <fill>
        <patternFill patternType="none">
          <bgColor indexed="65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969696"/>
        </patternFill>
      </fill>
    </dxf>
    <dxf>
      <fill>
        <patternFill>
          <bgColor rgb="FF969696"/>
        </patternFill>
      </fill>
    </dxf>
    <dxf>
      <numFmt numFmtId="0" formatCode="General"/>
      <fill>
        <patternFill>
          <bgColor rgb="FF969696"/>
        </patternFill>
      </fill>
    </dxf>
    <dxf>
      <font>
        <color theme="0"/>
      </font>
      <fill>
        <patternFill>
          <bgColor rgb="FFFF66FF"/>
        </patternFill>
      </fill>
    </dxf>
    <dxf>
      <font>
        <color rgb="FFFF0000"/>
      </font>
      <fill>
        <patternFill patternType="lightGray">
          <fgColor rgb="FFFF0000"/>
          <bgColor indexed="6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66FF"/>
        </patternFill>
      </fill>
    </dxf>
    <dxf>
      <fill>
        <patternFill>
          <bgColor rgb="FF969696"/>
        </patternFill>
      </fill>
    </dxf>
    <dxf>
      <fill>
        <patternFill>
          <bgColor rgb="FF969696"/>
        </patternFill>
      </fill>
    </dxf>
    <dxf>
      <fill>
        <patternFill>
          <bgColor rgb="FF969696"/>
        </patternFill>
      </fill>
    </dxf>
    <dxf>
      <fill>
        <patternFill>
          <bgColor rgb="FF969696"/>
        </patternFill>
      </fill>
    </dxf>
    <dxf>
      <fill>
        <patternFill>
          <bgColor rgb="FF969696"/>
        </patternFill>
      </fill>
    </dxf>
    <dxf>
      <fill>
        <patternFill>
          <bgColor rgb="FF969696"/>
        </patternFill>
      </fill>
    </dxf>
    <dxf>
      <fill>
        <patternFill>
          <bgColor rgb="FF969696"/>
        </patternFill>
      </fill>
    </dxf>
    <dxf>
      <fill>
        <patternFill>
          <bgColor rgb="FF969696"/>
        </patternFill>
      </fill>
    </dxf>
    <dxf>
      <fill>
        <patternFill>
          <bgColor rgb="FF969696"/>
        </patternFill>
      </fill>
    </dxf>
    <dxf>
      <fill>
        <patternFill>
          <bgColor rgb="FF969696"/>
        </patternFill>
      </fill>
    </dxf>
    <dxf>
      <fill>
        <patternFill>
          <bgColor rgb="FF969696"/>
        </patternFill>
      </fill>
    </dxf>
    <dxf>
      <fill>
        <patternFill>
          <bgColor rgb="FF969696"/>
        </patternFill>
      </fill>
    </dxf>
    <dxf>
      <fill>
        <patternFill>
          <bgColor rgb="FF969696"/>
        </patternFill>
      </fill>
    </dxf>
    <dxf>
      <fill>
        <patternFill>
          <bgColor rgb="FFCCECFF"/>
        </patternFill>
      </fill>
    </dxf>
    <dxf>
      <fill>
        <patternFill>
          <bgColor rgb="FF969696"/>
        </patternFill>
      </fill>
    </dxf>
    <dxf>
      <fill>
        <patternFill>
          <bgColor rgb="FFCCECFF"/>
        </patternFill>
      </fill>
    </dxf>
    <dxf>
      <fill>
        <patternFill>
          <bgColor rgb="FF969696"/>
        </patternFill>
      </fill>
    </dxf>
    <dxf>
      <fill>
        <patternFill>
          <bgColor rgb="FFCCECFF"/>
        </patternFill>
      </fill>
    </dxf>
    <dxf>
      <fill>
        <patternFill>
          <bgColor rgb="FF969696"/>
        </patternFill>
      </fill>
    </dxf>
    <dxf>
      <fill>
        <patternFill>
          <bgColor rgb="FFCCECFF"/>
        </patternFill>
      </fill>
    </dxf>
    <dxf>
      <fill>
        <patternFill>
          <bgColor rgb="FF969696"/>
        </patternFill>
      </fill>
    </dxf>
    <dxf>
      <fill>
        <patternFill>
          <bgColor rgb="FFCCECFF"/>
        </patternFill>
      </fill>
    </dxf>
    <dxf>
      <fill>
        <patternFill>
          <bgColor rgb="FF969696"/>
        </patternFill>
      </fill>
    </dxf>
    <dxf>
      <fill>
        <patternFill>
          <bgColor rgb="FFCCECFF"/>
        </patternFill>
      </fill>
    </dxf>
    <dxf>
      <fill>
        <patternFill>
          <bgColor rgb="FF969696"/>
        </patternFill>
      </fill>
    </dxf>
    <dxf>
      <fill>
        <patternFill>
          <bgColor rgb="FFCCECFF"/>
        </patternFill>
      </fill>
    </dxf>
    <dxf>
      <fill>
        <patternFill>
          <bgColor rgb="FF969696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969696"/>
        </patternFill>
      </fill>
    </dxf>
    <dxf>
      <fill>
        <patternFill>
          <bgColor rgb="FF969696"/>
        </patternFill>
      </fill>
    </dxf>
    <dxf>
      <font>
        <color theme="0"/>
      </font>
      <fill>
        <patternFill>
          <bgColor rgb="FFFF66FF"/>
        </patternFill>
      </fill>
    </dxf>
    <dxf>
      <font>
        <color theme="0"/>
      </font>
      <fill>
        <patternFill>
          <bgColor rgb="FFFF66FF"/>
        </patternFill>
      </fill>
    </dxf>
    <dxf>
      <font>
        <color theme="0"/>
      </font>
      <fill>
        <patternFill>
          <bgColor rgb="FFFF66FF"/>
        </patternFill>
      </fill>
    </dxf>
    <dxf>
      <fill>
        <patternFill>
          <bgColor rgb="FF969696"/>
        </patternFill>
      </fill>
    </dxf>
    <dxf>
      <fill>
        <patternFill>
          <bgColor rgb="FF969696"/>
        </patternFill>
      </fill>
    </dxf>
    <dxf>
      <fill>
        <patternFill>
          <bgColor rgb="FF969696"/>
        </patternFill>
      </fill>
    </dxf>
    <dxf>
      <fill>
        <patternFill>
          <bgColor rgb="FF969696"/>
        </patternFill>
      </fill>
    </dxf>
    <dxf>
      <fill>
        <patternFill>
          <bgColor rgb="FF969696"/>
        </patternFill>
      </fill>
    </dxf>
    <dxf>
      <fill>
        <patternFill>
          <bgColor rgb="FF969696"/>
        </patternFill>
      </fill>
    </dxf>
    <dxf>
      <fill>
        <patternFill>
          <bgColor rgb="FF969696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rgb="FFCCECFF"/>
        </patternFill>
      </fill>
    </dxf>
    <dxf>
      <fill>
        <patternFill>
          <bgColor rgb="FF969696"/>
        </patternFill>
      </fill>
    </dxf>
  </dxfs>
  <tableStyles count="0" defaultTableStyle="TableStyleMedium2" defaultPivotStyle="PivotStyleLight16"/>
  <colors>
    <mruColors>
      <color rgb="FFB2B2B2"/>
      <color rgb="FFFFFFCC"/>
      <color rgb="FFFFFF99"/>
      <color rgb="FFCCECFF"/>
      <color rgb="FF969696"/>
      <color rgb="FFFF99FF"/>
      <color rgb="FFFFEF9C"/>
      <color rgb="FFFFCC00"/>
      <color rgb="FF0000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22</xdr:col>
      <xdr:colOff>56029</xdr:colOff>
      <xdr:row>0</xdr:row>
      <xdr:rowOff>254621</xdr:rowOff>
    </xdr:from>
    <xdr:to>
      <xdr:col>26</xdr:col>
      <xdr:colOff>291354</xdr:colOff>
      <xdr:row>3</xdr:row>
      <xdr:rowOff>22412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718176" y="254621"/>
          <a:ext cx="2700619" cy="709085"/>
        </a:xfrm>
        <a:prstGeom prst="wedgeRoundRectCallout">
          <a:avLst>
            <a:gd name="adj1" fmla="val -49668"/>
            <a:gd name="adj2" fmla="val 93643"/>
            <a:gd name="adj3" fmla="val 16667"/>
          </a:avLst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400" b="1" u="none">
              <a:solidFill>
                <a:sysClr val="windowText" lastClr="000000"/>
              </a:solidFill>
            </a:rPr>
            <a:t>発注者　：　</a:t>
          </a:r>
          <a:r>
            <a:rPr kumimoji="1" lang="ja-JP" altLang="en-US" sz="1400" b="1">
              <a:solidFill>
                <a:srgbClr val="0070C0"/>
              </a:solidFill>
            </a:rPr>
            <a:t>青色のセルに入力</a:t>
          </a:r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26</xdr:col>
      <xdr:colOff>445155</xdr:colOff>
      <xdr:row>4</xdr:row>
      <xdr:rowOff>111361</xdr:rowOff>
    </xdr:from>
    <xdr:to>
      <xdr:col>50</xdr:col>
      <xdr:colOff>309561</xdr:colOff>
      <xdr:row>44</xdr:row>
      <xdr:rowOff>130969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708468" y="1206736"/>
          <a:ext cx="8698843" cy="7187171"/>
        </a:xfrm>
        <a:prstGeom prst="foldedCorner">
          <a:avLst/>
        </a:prstGeom>
        <a:solidFill>
          <a:sysClr val="window" lastClr="FFFFFF">
            <a:alpha val="75000"/>
          </a:sysClr>
        </a:solidFill>
        <a:ln w="6350" cmpd="sng">
          <a:solidFill>
            <a:sysClr val="windowText" lastClr="000000"/>
          </a:solidFill>
        </a:ln>
        <a:effectLst/>
      </xdr:spPr>
      <xdr:txBody>
        <a:bodyPr vertOverflow="overflow" horzOverflow="overflow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≪発注者の入力手順≫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余白には関数が埋め込まれています。削除しないよう注意してください。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①「数式」タブの「計算方法の設定」が「自動」になっていることを確認してください。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②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「発注者入力」シート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の「あて先」「工事名」「工事場所」を正しく入力してください。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③評価項目の「該当」欄の該当する項目に「○」を入力してください。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評価項目は、小委員会資料との整合が取れていることを確認してください。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④「災害防止活動等の協定」を選択している場合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中間点を「削除しない」「削除する」のどちらかに〇を入力してください。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選択しない場合は、空欄とします。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⑤「地理的条件」を選択している場合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中間点を「設ける」「設けない」のどちらかに○を入力してください。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選択しない場合は、空欄とします。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⑥「県内下請の選定」を選択している場合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中間点を「削除しない」「削除する」のどちらかに○を入力してください。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選択しない場合は、空欄とします。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⑦小項目の欄に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赤い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セルがないことを確認してください。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赤い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セルがある場合、④⑤⑥を再確認してください。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⑧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「発注者入力」シート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を非表示にしてください。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「入札金額見積内訳書」「自己採点申請書」「提出方法」「低入調査事前申請書」の４シート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のみ表示されます。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</a:t>
          </a:r>
          <a:r>
            <a:rPr kumimoji="1" lang="ja-JP" alt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システム登録する前に自己</a:t>
          </a:r>
          <a:r>
            <a:rPr kumimoji="1"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採点申請書</a:t>
          </a:r>
          <a:r>
            <a:rPr kumimoji="1" lang="ja-JP" alt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の十分な動作確認を行ってください。</a:t>
          </a:r>
          <a:endParaRPr kumimoji="1" lang="en-US" altLang="ja-JP" sz="11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不具合が発生した場合は、総合後術センターまで連絡をお願いします。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0</xdr:col>
      <xdr:colOff>89647</xdr:colOff>
      <xdr:row>0</xdr:row>
      <xdr:rowOff>78441</xdr:rowOff>
    </xdr:from>
    <xdr:to>
      <xdr:col>13</xdr:col>
      <xdr:colOff>179294</xdr:colOff>
      <xdr:row>5</xdr:row>
      <xdr:rowOff>89647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9647" y="78441"/>
          <a:ext cx="4359088" cy="1311088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rgbClr val="0070C0"/>
              </a:solidFill>
            </a:rPr>
            <a:t>発注者入力画面</a:t>
          </a:r>
          <a:endParaRPr kumimoji="1" lang="en-US" altLang="ja-JP" sz="3200">
            <a:solidFill>
              <a:srgbClr val="0070C0"/>
            </a:solidFill>
          </a:endParaRPr>
        </a:p>
        <a:p>
          <a:pPr algn="ctr"/>
          <a:r>
            <a:rPr kumimoji="1" lang="ja-JP" altLang="en-US" sz="1800">
              <a:solidFill>
                <a:srgbClr val="0070C0"/>
              </a:solidFill>
            </a:rPr>
            <a:t>（入力後、このシートを非表示にする）</a:t>
          </a:r>
        </a:p>
      </xdr:txBody>
    </xdr:sp>
    <xdr:clientData/>
  </xdr:twoCellAnchor>
  <xdr:twoCellAnchor>
    <xdr:from>
      <xdr:col>12</xdr:col>
      <xdr:colOff>156881</xdr:colOff>
      <xdr:row>67</xdr:row>
      <xdr:rowOff>11207</xdr:rowOff>
    </xdr:from>
    <xdr:to>
      <xdr:col>15</xdr:col>
      <xdr:colOff>302557</xdr:colOff>
      <xdr:row>71</xdr:row>
      <xdr:rowOff>145676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078940" y="12023913"/>
          <a:ext cx="2140323" cy="806822"/>
        </a:xfrm>
        <a:prstGeom prst="wedgeRoundRectCallout">
          <a:avLst>
            <a:gd name="adj1" fmla="val 40057"/>
            <a:gd name="adj2" fmla="val -101894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○を削除するときは、</a:t>
          </a:r>
          <a:endParaRPr kumimoji="1" lang="en-US" altLang="ja-JP" sz="1100">
            <a:solidFill>
              <a:srgbClr val="0070C0"/>
            </a:solidFill>
          </a:endParaRPr>
        </a:p>
        <a:p>
          <a:pPr algn="ctr"/>
          <a:r>
            <a:rPr kumimoji="1" lang="ja-JP" altLang="en-US" sz="1100">
              <a:solidFill>
                <a:srgbClr val="0070C0"/>
              </a:solidFill>
            </a:rPr>
            <a:t>「</a:t>
          </a:r>
          <a:r>
            <a:rPr kumimoji="1" lang="en-US" altLang="ja-JP" sz="1100">
              <a:solidFill>
                <a:srgbClr val="0070C0"/>
              </a:solidFill>
            </a:rPr>
            <a:t>Del</a:t>
          </a:r>
          <a:r>
            <a:rPr kumimoji="1" lang="ja-JP" altLang="en-US" sz="1100">
              <a:solidFill>
                <a:srgbClr val="0070C0"/>
              </a:solidFill>
            </a:rPr>
            <a:t>」キーで削除してください。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4"/>
  <sheetViews>
    <sheetView showGridLines="0" tabSelected="1" view="pageBreakPreview" topLeftCell="A26" zoomScaleNormal="85" zoomScaleSheetLayoutView="100" workbookViewId="0">
      <selection activeCell="Q6" sqref="Q6"/>
    </sheetView>
  </sheetViews>
  <sheetFormatPr defaultRowHeight="13.5" x14ac:dyDescent="0.15"/>
  <cols>
    <col min="1" max="1" width="3.125" style="134" customWidth="1"/>
    <col min="2" max="2" width="6.625" style="134" customWidth="1"/>
    <col min="3" max="3" width="7.25" style="134" customWidth="1"/>
    <col min="4" max="4" width="8.5" style="134" customWidth="1"/>
    <col min="5" max="5" width="9" style="134"/>
    <col min="6" max="7" width="8.25" style="134" customWidth="1"/>
    <col min="8" max="8" width="16.875" style="134" customWidth="1"/>
    <col min="9" max="9" width="12.75" style="135" customWidth="1"/>
    <col min="10" max="10" width="3.125" style="134" customWidth="1"/>
    <col min="11" max="16384" width="9" style="134"/>
  </cols>
  <sheetData>
    <row r="1" spans="1:14" ht="24.75" customHeight="1" x14ac:dyDescent="0.15">
      <c r="A1" s="1"/>
      <c r="B1" s="1"/>
      <c r="C1" s="1"/>
      <c r="D1" s="1"/>
      <c r="E1" s="1"/>
      <c r="F1" s="1"/>
      <c r="G1" s="1"/>
      <c r="H1" s="167"/>
      <c r="I1" s="167"/>
      <c r="J1" s="144"/>
    </row>
    <row r="2" spans="1:14" ht="29.25" customHeight="1" x14ac:dyDescent="0.15">
      <c r="A2" s="2"/>
      <c r="B2" s="168" t="s">
        <v>88</v>
      </c>
      <c r="C2" s="168"/>
      <c r="D2" s="168"/>
      <c r="E2" s="168"/>
      <c r="F2" s="168"/>
      <c r="G2" s="168"/>
      <c r="H2" s="168"/>
      <c r="I2" s="168"/>
      <c r="J2" s="2"/>
    </row>
    <row r="3" spans="1:14" ht="7.5" customHeight="1" x14ac:dyDescent="0.15">
      <c r="A3" s="2"/>
      <c r="B3" s="175"/>
      <c r="C3" s="175"/>
      <c r="D3" s="175"/>
      <c r="E3" s="175"/>
      <c r="F3" s="175"/>
      <c r="G3" s="175"/>
      <c r="H3" s="175"/>
      <c r="I3" s="175"/>
      <c r="J3" s="2"/>
    </row>
    <row r="4" spans="1:14" ht="22.5" customHeight="1" x14ac:dyDescent="0.15">
      <c r="A4" s="2"/>
      <c r="B4" s="314" t="s">
        <v>89</v>
      </c>
      <c r="C4" s="315"/>
      <c r="D4" s="163" t="s">
        <v>124</v>
      </c>
      <c r="E4" s="164"/>
      <c r="F4" s="164"/>
      <c r="G4" s="164"/>
      <c r="H4" s="164"/>
      <c r="I4" s="299"/>
      <c r="J4" s="2"/>
      <c r="N4" s="143"/>
    </row>
    <row r="5" spans="1:14" ht="22.5" customHeight="1" x14ac:dyDescent="0.15">
      <c r="A5" s="2"/>
      <c r="B5" s="314" t="s">
        <v>91</v>
      </c>
      <c r="C5" s="315"/>
      <c r="D5" s="163" t="s">
        <v>125</v>
      </c>
      <c r="E5" s="164"/>
      <c r="F5" s="164"/>
      <c r="G5" s="164"/>
      <c r="H5" s="164"/>
      <c r="I5" s="299"/>
      <c r="J5" s="2"/>
    </row>
    <row r="6" spans="1:14" ht="7.5" customHeight="1" x14ac:dyDescent="0.15">
      <c r="A6" s="2"/>
      <c r="B6" s="2"/>
      <c r="C6" s="3"/>
      <c r="D6" s="4"/>
      <c r="E6" s="5"/>
      <c r="F6" s="5"/>
      <c r="G6" s="5"/>
      <c r="H6" s="5"/>
      <c r="I6" s="6"/>
      <c r="J6" s="2"/>
    </row>
    <row r="7" spans="1:14" ht="22.5" customHeight="1" x14ac:dyDescent="0.15">
      <c r="A7" s="2"/>
      <c r="B7" s="165" t="s">
        <v>92</v>
      </c>
      <c r="C7" s="174" t="s">
        <v>93</v>
      </c>
      <c r="D7" s="174"/>
      <c r="E7" s="163"/>
      <c r="F7" s="164"/>
      <c r="G7" s="164"/>
      <c r="H7" s="164"/>
      <c r="I7" s="171" t="s">
        <v>90</v>
      </c>
      <c r="J7" s="2"/>
    </row>
    <row r="8" spans="1:14" ht="22.5" customHeight="1" x14ac:dyDescent="0.15">
      <c r="A8" s="2"/>
      <c r="B8" s="165"/>
      <c r="C8" s="174" t="s">
        <v>3</v>
      </c>
      <c r="D8" s="174"/>
      <c r="E8" s="163"/>
      <c r="F8" s="164"/>
      <c r="G8" s="164"/>
      <c r="H8" s="164"/>
      <c r="I8" s="173"/>
      <c r="J8" s="2"/>
    </row>
    <row r="9" spans="1:14" ht="22.5" customHeight="1" x14ac:dyDescent="0.15">
      <c r="A9" s="2"/>
      <c r="B9" s="166"/>
      <c r="C9" s="174" t="s">
        <v>4</v>
      </c>
      <c r="D9" s="174"/>
      <c r="E9" s="163"/>
      <c r="F9" s="164"/>
      <c r="G9" s="164"/>
      <c r="H9" s="164"/>
      <c r="I9" s="172"/>
      <c r="J9" s="2"/>
    </row>
    <row r="10" spans="1:14" ht="7.5" customHeight="1" x14ac:dyDescent="0.15">
      <c r="A10" s="2"/>
      <c r="B10" s="6"/>
      <c r="C10" s="4"/>
      <c r="D10" s="4"/>
      <c r="E10" s="7"/>
      <c r="F10" s="7"/>
      <c r="G10" s="7"/>
      <c r="H10" s="7"/>
      <c r="I10" s="142"/>
      <c r="J10" s="2"/>
    </row>
    <row r="11" spans="1:14" ht="22.5" customHeight="1" x14ac:dyDescent="0.15">
      <c r="A11" s="2"/>
      <c r="B11" s="176" t="s">
        <v>126</v>
      </c>
      <c r="C11" s="177"/>
      <c r="D11" s="177"/>
      <c r="E11" s="177"/>
      <c r="F11" s="177"/>
      <c r="G11" s="177"/>
      <c r="H11" s="177"/>
      <c r="I11" s="178"/>
      <c r="J11" s="2"/>
    </row>
    <row r="12" spans="1:14" ht="22.5" customHeight="1" x14ac:dyDescent="0.15">
      <c r="A12" s="2"/>
      <c r="B12" s="169" t="s">
        <v>139</v>
      </c>
      <c r="C12" s="170"/>
      <c r="D12" s="170"/>
      <c r="E12" s="170"/>
      <c r="F12" s="131" t="s">
        <v>118</v>
      </c>
      <c r="G12" s="131" t="s">
        <v>119</v>
      </c>
      <c r="H12" s="133" t="s">
        <v>94</v>
      </c>
      <c r="I12" s="141"/>
      <c r="J12" s="2"/>
    </row>
    <row r="13" spans="1:14" ht="22.5" customHeight="1" x14ac:dyDescent="0.15">
      <c r="A13" s="2"/>
      <c r="B13" s="160" t="s">
        <v>127</v>
      </c>
      <c r="C13" s="161"/>
      <c r="D13" s="161"/>
      <c r="E13" s="162"/>
      <c r="F13" s="145"/>
      <c r="G13" s="301"/>
      <c r="H13" s="302"/>
      <c r="I13" s="139"/>
      <c r="J13" s="2"/>
    </row>
    <row r="14" spans="1:14" ht="22.5" customHeight="1" x14ac:dyDescent="0.15">
      <c r="A14" s="2"/>
      <c r="B14" s="157" t="s">
        <v>128</v>
      </c>
      <c r="C14" s="158"/>
      <c r="D14" s="158"/>
      <c r="E14" s="159"/>
      <c r="F14" s="308" t="s">
        <v>141</v>
      </c>
      <c r="G14" s="303" t="s">
        <v>140</v>
      </c>
      <c r="H14" s="300"/>
      <c r="I14" s="154" t="s">
        <v>90</v>
      </c>
      <c r="J14" s="2"/>
    </row>
    <row r="15" spans="1:14" ht="22.5" customHeight="1" x14ac:dyDescent="0.15">
      <c r="A15" s="2"/>
      <c r="B15" s="157" t="s">
        <v>129</v>
      </c>
      <c r="C15" s="158"/>
      <c r="D15" s="158"/>
      <c r="E15" s="159"/>
      <c r="F15" s="308" t="s">
        <v>141</v>
      </c>
      <c r="G15" s="303" t="s">
        <v>140</v>
      </c>
      <c r="H15" s="300"/>
      <c r="I15" s="155"/>
      <c r="J15" s="2"/>
    </row>
    <row r="16" spans="1:14" ht="22.5" customHeight="1" x14ac:dyDescent="0.15">
      <c r="A16" s="2"/>
      <c r="B16" s="157" t="s">
        <v>130</v>
      </c>
      <c r="C16" s="158"/>
      <c r="D16" s="158"/>
      <c r="E16" s="159"/>
      <c r="F16" s="308" t="s">
        <v>141</v>
      </c>
      <c r="G16" s="303" t="s">
        <v>140</v>
      </c>
      <c r="H16" s="300"/>
      <c r="I16" s="155"/>
      <c r="J16" s="2"/>
    </row>
    <row r="17" spans="1:10" ht="22.5" customHeight="1" x14ac:dyDescent="0.15">
      <c r="A17" s="2"/>
      <c r="B17" s="169" t="s">
        <v>131</v>
      </c>
      <c r="C17" s="170"/>
      <c r="D17" s="170"/>
      <c r="E17" s="294"/>
      <c r="F17" s="308"/>
      <c r="G17" s="303"/>
      <c r="H17" s="300"/>
      <c r="I17" s="155"/>
      <c r="J17" s="2"/>
    </row>
    <row r="18" spans="1:10" ht="22.5" customHeight="1" x14ac:dyDescent="0.15">
      <c r="A18" s="2"/>
      <c r="B18" s="157"/>
      <c r="C18" s="158"/>
      <c r="D18" s="158"/>
      <c r="E18" s="159"/>
      <c r="F18" s="308"/>
      <c r="G18" s="303"/>
      <c r="H18" s="303"/>
      <c r="I18" s="133"/>
      <c r="J18" s="2"/>
    </row>
    <row r="19" spans="1:10" ht="22.5" customHeight="1" x14ac:dyDescent="0.15">
      <c r="A19" s="2"/>
      <c r="B19" s="160" t="s">
        <v>147</v>
      </c>
      <c r="C19" s="161"/>
      <c r="D19" s="161"/>
      <c r="E19" s="162"/>
      <c r="F19" s="308" t="s">
        <v>141</v>
      </c>
      <c r="G19" s="303" t="s">
        <v>140</v>
      </c>
      <c r="H19" s="300"/>
      <c r="I19" s="152" t="s">
        <v>122</v>
      </c>
      <c r="J19" s="2"/>
    </row>
    <row r="20" spans="1:10" ht="22.5" customHeight="1" x14ac:dyDescent="0.15">
      <c r="A20" s="2"/>
      <c r="B20" s="157"/>
      <c r="C20" s="158"/>
      <c r="D20" s="158"/>
      <c r="E20" s="159"/>
      <c r="F20" s="308"/>
      <c r="G20" s="303"/>
      <c r="H20" s="303"/>
      <c r="I20" s="303"/>
      <c r="J20" s="2"/>
    </row>
    <row r="21" spans="1:10" ht="22.5" customHeight="1" x14ac:dyDescent="0.15">
      <c r="A21" s="2"/>
      <c r="B21" s="157"/>
      <c r="C21" s="158"/>
      <c r="D21" s="158"/>
      <c r="E21" s="159"/>
      <c r="F21" s="308"/>
      <c r="G21" s="303"/>
      <c r="H21" s="303"/>
      <c r="I21" s="303"/>
      <c r="J21" s="2"/>
    </row>
    <row r="22" spans="1:10" ht="22.5" customHeight="1" x14ac:dyDescent="0.15">
      <c r="A22" s="2"/>
      <c r="B22" s="160" t="s">
        <v>132</v>
      </c>
      <c r="C22" s="161"/>
      <c r="D22" s="161"/>
      <c r="E22" s="162"/>
      <c r="F22" s="308" t="s">
        <v>141</v>
      </c>
      <c r="G22" s="303" t="s">
        <v>140</v>
      </c>
      <c r="H22" s="305"/>
      <c r="I22" s="152" t="s">
        <v>122</v>
      </c>
      <c r="J22" s="2"/>
    </row>
    <row r="23" spans="1:10" ht="22.5" customHeight="1" x14ac:dyDescent="0.15">
      <c r="A23" s="2"/>
      <c r="B23" s="157"/>
      <c r="C23" s="158"/>
      <c r="D23" s="158"/>
      <c r="E23" s="159"/>
      <c r="F23" s="308"/>
      <c r="G23" s="303"/>
      <c r="H23" s="303"/>
      <c r="I23" s="303"/>
      <c r="J23" s="2"/>
    </row>
    <row r="24" spans="1:10" ht="22.5" customHeight="1" x14ac:dyDescent="0.15">
      <c r="A24" s="2"/>
      <c r="B24" s="157"/>
      <c r="C24" s="158"/>
      <c r="D24" s="158"/>
      <c r="E24" s="159"/>
      <c r="F24" s="308"/>
      <c r="G24" s="303"/>
      <c r="H24" s="303"/>
      <c r="I24" s="295"/>
      <c r="J24" s="2"/>
    </row>
    <row r="25" spans="1:10" ht="22.5" customHeight="1" x14ac:dyDescent="0.15">
      <c r="A25" s="2"/>
      <c r="B25" s="160" t="s">
        <v>133</v>
      </c>
      <c r="C25" s="161"/>
      <c r="D25" s="161"/>
      <c r="E25" s="162"/>
      <c r="F25" s="308" t="s">
        <v>141</v>
      </c>
      <c r="G25" s="303" t="s">
        <v>140</v>
      </c>
      <c r="H25" s="300"/>
      <c r="I25" s="298" t="s">
        <v>138</v>
      </c>
      <c r="J25" s="2"/>
    </row>
    <row r="26" spans="1:10" ht="22.5" customHeight="1" x14ac:dyDescent="0.15">
      <c r="A26" s="2"/>
      <c r="B26" s="157"/>
      <c r="C26" s="158"/>
      <c r="D26" s="158"/>
      <c r="E26" s="159"/>
      <c r="F26" s="308"/>
      <c r="G26" s="303"/>
      <c r="H26" s="303"/>
      <c r="I26" s="303"/>
      <c r="J26" s="2"/>
    </row>
    <row r="27" spans="1:10" ht="22.5" customHeight="1" x14ac:dyDescent="0.15">
      <c r="A27" s="2"/>
      <c r="B27" s="157"/>
      <c r="C27" s="158"/>
      <c r="D27" s="158"/>
      <c r="E27" s="159"/>
      <c r="F27" s="308"/>
      <c r="G27" s="303"/>
      <c r="H27" s="303"/>
      <c r="I27" s="295"/>
      <c r="J27" s="2"/>
    </row>
    <row r="28" spans="1:10" ht="22.5" customHeight="1" x14ac:dyDescent="0.15">
      <c r="A28" s="2"/>
      <c r="B28" s="160" t="s">
        <v>134</v>
      </c>
      <c r="C28" s="161"/>
      <c r="D28" s="161"/>
      <c r="E28" s="162"/>
      <c r="F28" s="308" t="s">
        <v>141</v>
      </c>
      <c r="G28" s="303" t="s">
        <v>140</v>
      </c>
      <c r="H28" s="300"/>
      <c r="I28" s="309" t="s">
        <v>142</v>
      </c>
      <c r="J28" s="2"/>
    </row>
    <row r="29" spans="1:10" ht="22.5" customHeight="1" x14ac:dyDescent="0.15">
      <c r="A29" s="2"/>
      <c r="B29" s="157"/>
      <c r="C29" s="158"/>
      <c r="D29" s="158"/>
      <c r="E29" s="159"/>
      <c r="F29" s="149"/>
      <c r="G29" s="303"/>
      <c r="H29" s="303"/>
      <c r="I29" s="310"/>
      <c r="J29" s="2"/>
    </row>
    <row r="30" spans="1:10" ht="22.5" customHeight="1" x14ac:dyDescent="0.15">
      <c r="A30" s="2"/>
      <c r="B30" s="157"/>
      <c r="C30" s="158"/>
      <c r="D30" s="158"/>
      <c r="E30" s="159"/>
      <c r="F30" s="149"/>
      <c r="G30" s="303"/>
      <c r="H30" s="303"/>
      <c r="I30" s="311"/>
      <c r="J30" s="2"/>
    </row>
    <row r="31" spans="1:10" ht="22.5" customHeight="1" x14ac:dyDescent="0.15">
      <c r="A31" s="2"/>
      <c r="B31" s="160"/>
      <c r="C31" s="161"/>
      <c r="D31" s="161"/>
      <c r="E31" s="162"/>
      <c r="F31" s="145"/>
      <c r="G31" s="303"/>
      <c r="H31" s="304"/>
      <c r="I31" s="140"/>
      <c r="J31" s="2"/>
    </row>
    <row r="32" spans="1:10" ht="22.5" customHeight="1" x14ac:dyDescent="0.15">
      <c r="A32" s="2"/>
      <c r="B32" s="169" t="s">
        <v>135</v>
      </c>
      <c r="C32" s="170"/>
      <c r="D32" s="170"/>
      <c r="E32" s="170"/>
      <c r="F32" s="294"/>
      <c r="G32" s="306"/>
      <c r="H32" s="307"/>
      <c r="I32" s="154" t="s">
        <v>122</v>
      </c>
      <c r="J32" s="2"/>
    </row>
    <row r="33" spans="1:10" ht="22.5" customHeight="1" x14ac:dyDescent="0.15">
      <c r="A33" s="2"/>
      <c r="B33" s="169" t="s">
        <v>136</v>
      </c>
      <c r="C33" s="170"/>
      <c r="D33" s="170"/>
      <c r="E33" s="170"/>
      <c r="F33" s="294"/>
      <c r="G33" s="306"/>
      <c r="H33" s="307"/>
      <c r="I33" s="155"/>
      <c r="J33" s="2"/>
    </row>
    <row r="34" spans="1:10" ht="22.5" customHeight="1" x14ac:dyDescent="0.15">
      <c r="A34" s="2"/>
      <c r="B34" s="169" t="s">
        <v>137</v>
      </c>
      <c r="C34" s="170"/>
      <c r="D34" s="170"/>
      <c r="E34" s="170"/>
      <c r="F34" s="294"/>
      <c r="G34" s="306"/>
      <c r="H34" s="307"/>
      <c r="I34" s="156"/>
      <c r="J34" s="2"/>
    </row>
    <row r="35" spans="1:10" ht="30" customHeight="1" x14ac:dyDescent="0.15">
      <c r="A35" s="2"/>
      <c r="B35" s="10"/>
      <c r="C35" s="11"/>
      <c r="D35" s="12"/>
      <c r="E35" s="13"/>
      <c r="F35" s="13"/>
      <c r="G35" s="13"/>
      <c r="H35" s="14"/>
      <c r="I35" s="138"/>
      <c r="J35" s="2"/>
    </row>
    <row r="36" spans="1:10" ht="15" customHeight="1" x14ac:dyDescent="0.15">
      <c r="A36" s="137"/>
      <c r="B36" s="137"/>
      <c r="C36" s="137"/>
      <c r="D36" s="137"/>
      <c r="E36" s="137"/>
      <c r="F36" s="137"/>
      <c r="G36" s="137"/>
      <c r="H36" s="137"/>
      <c r="I36" s="136"/>
      <c r="J36" s="2"/>
    </row>
    <row r="37" spans="1:10" ht="21" customHeight="1" x14ac:dyDescent="0.15">
      <c r="A37" s="2"/>
      <c r="B37" s="176" t="s">
        <v>143</v>
      </c>
      <c r="C37" s="177"/>
      <c r="D37" s="177"/>
      <c r="E37" s="177"/>
      <c r="F37" s="177"/>
      <c r="G37" s="177"/>
      <c r="H37" s="177"/>
      <c r="I37" s="178"/>
      <c r="J37" s="2"/>
    </row>
    <row r="38" spans="1:10" ht="21" customHeight="1" x14ac:dyDescent="0.15">
      <c r="A38" s="2"/>
      <c r="B38" s="169" t="s">
        <v>139</v>
      </c>
      <c r="C38" s="170"/>
      <c r="D38" s="170"/>
      <c r="E38" s="170"/>
      <c r="F38" s="131" t="s">
        <v>118</v>
      </c>
      <c r="G38" s="131" t="s">
        <v>119</v>
      </c>
      <c r="H38" s="133" t="s">
        <v>94</v>
      </c>
      <c r="I38" s="141"/>
      <c r="J38" s="2"/>
    </row>
    <row r="39" spans="1:10" ht="21" customHeight="1" x14ac:dyDescent="0.15">
      <c r="A39" s="2"/>
      <c r="B39" s="160" t="s">
        <v>128</v>
      </c>
      <c r="C39" s="161"/>
      <c r="D39" s="161"/>
      <c r="E39" s="162"/>
      <c r="F39" s="145"/>
      <c r="G39" s="131"/>
      <c r="H39" s="150"/>
      <c r="I39" s="139"/>
      <c r="J39" s="2"/>
    </row>
    <row r="40" spans="1:10" ht="21" customHeight="1" x14ac:dyDescent="0.15">
      <c r="A40" s="2"/>
      <c r="B40" s="157" t="s">
        <v>144</v>
      </c>
      <c r="C40" s="158"/>
      <c r="D40" s="158"/>
      <c r="E40" s="159"/>
      <c r="F40" s="308" t="s">
        <v>141</v>
      </c>
      <c r="G40" s="303" t="s">
        <v>140</v>
      </c>
      <c r="H40" s="8"/>
      <c r="I40" s="154" t="s">
        <v>90</v>
      </c>
      <c r="J40" s="2"/>
    </row>
    <row r="41" spans="1:10" ht="21" customHeight="1" x14ac:dyDescent="0.15">
      <c r="A41" s="2"/>
      <c r="B41" s="157" t="s">
        <v>145</v>
      </c>
      <c r="C41" s="158"/>
      <c r="D41" s="158"/>
      <c r="E41" s="159"/>
      <c r="F41" s="308" t="s">
        <v>141</v>
      </c>
      <c r="G41" s="303" t="s">
        <v>140</v>
      </c>
      <c r="H41" s="8"/>
      <c r="I41" s="155"/>
      <c r="J41" s="2"/>
    </row>
    <row r="42" spans="1:10" ht="21" customHeight="1" x14ac:dyDescent="0.15">
      <c r="A42" s="2"/>
      <c r="B42" s="157" t="s">
        <v>146</v>
      </c>
      <c r="C42" s="158"/>
      <c r="D42" s="158"/>
      <c r="E42" s="159"/>
      <c r="F42" s="308" t="s">
        <v>141</v>
      </c>
      <c r="G42" s="303" t="s">
        <v>140</v>
      </c>
      <c r="H42" s="8"/>
      <c r="I42" s="155"/>
      <c r="J42" s="2"/>
    </row>
    <row r="43" spans="1:10" ht="21" customHeight="1" x14ac:dyDescent="0.15">
      <c r="A43" s="2"/>
      <c r="B43" s="169" t="s">
        <v>160</v>
      </c>
      <c r="C43" s="170"/>
      <c r="D43" s="170"/>
      <c r="E43" s="294"/>
      <c r="F43" s="149"/>
      <c r="G43" s="149"/>
      <c r="H43" s="312"/>
      <c r="I43" s="156"/>
      <c r="J43" s="2"/>
    </row>
    <row r="44" spans="1:10" ht="21" customHeight="1" x14ac:dyDescent="0.15">
      <c r="A44" s="2"/>
      <c r="B44" s="147"/>
      <c r="C44" s="148"/>
      <c r="D44" s="148"/>
      <c r="E44" s="149"/>
      <c r="F44" s="149"/>
      <c r="G44" s="149"/>
      <c r="H44" s="149"/>
      <c r="I44" s="295"/>
      <c r="J44" s="2"/>
    </row>
    <row r="45" spans="1:10" ht="21" customHeight="1" x14ac:dyDescent="0.15">
      <c r="A45" s="2"/>
      <c r="B45" s="160" t="s">
        <v>161</v>
      </c>
      <c r="C45" s="161"/>
      <c r="D45" s="161"/>
      <c r="E45" s="162"/>
      <c r="F45" s="149"/>
      <c r="G45" s="133"/>
      <c r="H45" s="133"/>
      <c r="I45" s="296"/>
      <c r="J45" s="2"/>
    </row>
    <row r="46" spans="1:10" ht="21" customHeight="1" x14ac:dyDescent="0.15">
      <c r="A46" s="2"/>
      <c r="B46" s="157" t="s">
        <v>148</v>
      </c>
      <c r="C46" s="158"/>
      <c r="D46" s="158"/>
      <c r="E46" s="159"/>
      <c r="F46" s="308" t="s">
        <v>141</v>
      </c>
      <c r="G46" s="303" t="s">
        <v>140</v>
      </c>
      <c r="H46" s="8"/>
      <c r="I46" s="154" t="s">
        <v>122</v>
      </c>
      <c r="J46" s="2"/>
    </row>
    <row r="47" spans="1:10" ht="21" customHeight="1" x14ac:dyDescent="0.15">
      <c r="A47" s="2"/>
      <c r="B47" s="157" t="s">
        <v>149</v>
      </c>
      <c r="C47" s="158"/>
      <c r="D47" s="158"/>
      <c r="E47" s="159"/>
      <c r="F47" s="308" t="s">
        <v>141</v>
      </c>
      <c r="G47" s="303" t="s">
        <v>140</v>
      </c>
      <c r="H47" s="8"/>
      <c r="I47" s="155"/>
      <c r="J47" s="2"/>
    </row>
    <row r="48" spans="1:10" ht="21" customHeight="1" x14ac:dyDescent="0.15">
      <c r="A48" s="2"/>
      <c r="B48" s="157" t="s">
        <v>150</v>
      </c>
      <c r="C48" s="158"/>
      <c r="D48" s="158"/>
      <c r="E48" s="159"/>
      <c r="F48" s="308" t="s">
        <v>141</v>
      </c>
      <c r="G48" s="303" t="s">
        <v>140</v>
      </c>
      <c r="H48" s="8"/>
      <c r="I48" s="155"/>
      <c r="J48" s="2"/>
    </row>
    <row r="49" spans="1:10" ht="21" customHeight="1" x14ac:dyDescent="0.15">
      <c r="A49" s="2"/>
      <c r="B49" s="157" t="s">
        <v>151</v>
      </c>
      <c r="C49" s="158"/>
      <c r="D49" s="158"/>
      <c r="E49" s="159"/>
      <c r="F49" s="308" t="s">
        <v>141</v>
      </c>
      <c r="G49" s="303" t="s">
        <v>140</v>
      </c>
      <c r="H49" s="151"/>
      <c r="I49" s="155"/>
      <c r="J49" s="2"/>
    </row>
    <row r="50" spans="1:10" ht="21" customHeight="1" x14ac:dyDescent="0.15">
      <c r="A50" s="2"/>
      <c r="B50" s="157" t="s">
        <v>153</v>
      </c>
      <c r="C50" s="158"/>
      <c r="D50" s="158"/>
      <c r="E50" s="159"/>
      <c r="F50" s="308" t="s">
        <v>141</v>
      </c>
      <c r="G50" s="303" t="s">
        <v>140</v>
      </c>
      <c r="H50" s="8"/>
      <c r="I50" s="155"/>
      <c r="J50" s="2"/>
    </row>
    <row r="51" spans="1:10" ht="21" customHeight="1" x14ac:dyDescent="0.15">
      <c r="A51" s="2"/>
      <c r="B51" s="157" t="s">
        <v>152</v>
      </c>
      <c r="C51" s="158"/>
      <c r="D51" s="158"/>
      <c r="E51" s="159"/>
      <c r="F51" s="308" t="s">
        <v>141</v>
      </c>
      <c r="G51" s="303" t="s">
        <v>140</v>
      </c>
      <c r="H51" s="8"/>
      <c r="I51" s="155"/>
      <c r="J51" s="2"/>
    </row>
    <row r="52" spans="1:10" ht="21" customHeight="1" x14ac:dyDescent="0.15">
      <c r="A52" s="2"/>
      <c r="B52" s="157" t="s">
        <v>154</v>
      </c>
      <c r="C52" s="158"/>
      <c r="D52" s="158"/>
      <c r="E52" s="159"/>
      <c r="F52" s="308" t="s">
        <v>141</v>
      </c>
      <c r="G52" s="303" t="s">
        <v>140</v>
      </c>
      <c r="H52" s="8"/>
      <c r="I52" s="155"/>
      <c r="J52" s="2"/>
    </row>
    <row r="53" spans="1:10" ht="21" customHeight="1" x14ac:dyDescent="0.15">
      <c r="A53" s="2"/>
      <c r="B53" s="157" t="s">
        <v>155</v>
      </c>
      <c r="C53" s="158"/>
      <c r="D53" s="158"/>
      <c r="E53" s="159"/>
      <c r="F53" s="308" t="s">
        <v>141</v>
      </c>
      <c r="G53" s="303" t="s">
        <v>140</v>
      </c>
      <c r="H53" s="8"/>
      <c r="I53" s="155"/>
      <c r="J53" s="2"/>
    </row>
    <row r="54" spans="1:10" ht="21" customHeight="1" x14ac:dyDescent="0.15">
      <c r="A54" s="2"/>
      <c r="B54" s="157" t="s">
        <v>156</v>
      </c>
      <c r="C54" s="158"/>
      <c r="D54" s="158"/>
      <c r="E54" s="159"/>
      <c r="F54" s="308" t="s">
        <v>141</v>
      </c>
      <c r="G54" s="303" t="s">
        <v>140</v>
      </c>
      <c r="H54" s="151"/>
      <c r="I54" s="155"/>
      <c r="J54" s="2"/>
    </row>
    <row r="55" spans="1:10" ht="21" customHeight="1" x14ac:dyDescent="0.15">
      <c r="A55" s="2"/>
      <c r="B55" s="157" t="s">
        <v>157</v>
      </c>
      <c r="C55" s="158"/>
      <c r="D55" s="158"/>
      <c r="E55" s="159"/>
      <c r="F55" s="308" t="s">
        <v>141</v>
      </c>
      <c r="G55" s="303" t="s">
        <v>140</v>
      </c>
      <c r="H55" s="8"/>
      <c r="I55" s="155"/>
      <c r="J55" s="2"/>
    </row>
    <row r="56" spans="1:10" ht="21" customHeight="1" x14ac:dyDescent="0.15">
      <c r="A56" s="2"/>
      <c r="B56" s="157" t="s">
        <v>158</v>
      </c>
      <c r="C56" s="158"/>
      <c r="D56" s="158"/>
      <c r="E56" s="159"/>
      <c r="F56" s="308" t="s">
        <v>141</v>
      </c>
      <c r="G56" s="303" t="s">
        <v>140</v>
      </c>
      <c r="H56" s="8"/>
      <c r="I56" s="155"/>
      <c r="J56" s="2"/>
    </row>
    <row r="57" spans="1:10" ht="21" customHeight="1" x14ac:dyDescent="0.15">
      <c r="A57" s="2"/>
      <c r="B57" s="157" t="s">
        <v>159</v>
      </c>
      <c r="C57" s="158"/>
      <c r="D57" s="158"/>
      <c r="E57" s="159"/>
      <c r="F57" s="308" t="s">
        <v>141</v>
      </c>
      <c r="G57" s="303" t="s">
        <v>140</v>
      </c>
      <c r="H57" s="8"/>
      <c r="I57" s="155"/>
      <c r="J57" s="2"/>
    </row>
    <row r="58" spans="1:10" ht="21" customHeight="1" x14ac:dyDescent="0.15">
      <c r="A58" s="2"/>
      <c r="B58" s="169" t="s">
        <v>160</v>
      </c>
      <c r="C58" s="170"/>
      <c r="D58" s="170"/>
      <c r="E58" s="294"/>
      <c r="F58" s="149"/>
      <c r="G58" s="133"/>
      <c r="H58" s="313"/>
      <c r="I58" s="156"/>
      <c r="J58" s="2"/>
    </row>
    <row r="59" spans="1:10" ht="21" customHeight="1" x14ac:dyDescent="0.15">
      <c r="A59" s="2"/>
      <c r="B59" s="132"/>
      <c r="C59" s="146"/>
      <c r="D59" s="146"/>
      <c r="E59" s="297"/>
      <c r="F59" s="149"/>
      <c r="G59" s="133"/>
      <c r="H59" s="133"/>
      <c r="I59" s="153"/>
      <c r="J59" s="2"/>
    </row>
    <row r="60" spans="1:10" ht="21" customHeight="1" x14ac:dyDescent="0.15">
      <c r="A60" s="2"/>
      <c r="B60" s="160" t="s">
        <v>162</v>
      </c>
      <c r="C60" s="161"/>
      <c r="D60" s="161"/>
      <c r="E60" s="162"/>
      <c r="F60" s="145"/>
      <c r="G60" s="133"/>
      <c r="H60" s="9"/>
      <c r="I60" s="140"/>
      <c r="J60" s="2"/>
    </row>
    <row r="61" spans="1:10" ht="21" customHeight="1" x14ac:dyDescent="0.15">
      <c r="A61" s="2"/>
      <c r="B61" s="157" t="s">
        <v>163</v>
      </c>
      <c r="C61" s="158"/>
      <c r="D61" s="158"/>
      <c r="E61" s="159"/>
      <c r="F61" s="308" t="s">
        <v>141</v>
      </c>
      <c r="G61" s="303" t="s">
        <v>140</v>
      </c>
      <c r="H61" s="151"/>
      <c r="I61" s="154" t="s">
        <v>122</v>
      </c>
      <c r="J61" s="2"/>
    </row>
    <row r="62" spans="1:10" ht="21" customHeight="1" x14ac:dyDescent="0.15">
      <c r="A62" s="2"/>
      <c r="B62" s="157" t="s">
        <v>164</v>
      </c>
      <c r="C62" s="158"/>
      <c r="D62" s="158"/>
      <c r="E62" s="159"/>
      <c r="F62" s="308" t="s">
        <v>141</v>
      </c>
      <c r="G62" s="303" t="s">
        <v>140</v>
      </c>
      <c r="H62" s="8"/>
      <c r="I62" s="155"/>
      <c r="J62" s="2"/>
    </row>
    <row r="63" spans="1:10" ht="21" customHeight="1" x14ac:dyDescent="0.15">
      <c r="A63" s="2"/>
      <c r="B63" s="157" t="s">
        <v>165</v>
      </c>
      <c r="C63" s="158"/>
      <c r="D63" s="158"/>
      <c r="E63" s="159"/>
      <c r="F63" s="308" t="s">
        <v>141</v>
      </c>
      <c r="G63" s="303" t="s">
        <v>140</v>
      </c>
      <c r="H63" s="8"/>
      <c r="I63" s="155"/>
      <c r="J63" s="2"/>
    </row>
    <row r="64" spans="1:10" ht="21" customHeight="1" x14ac:dyDescent="0.15">
      <c r="A64" s="2"/>
      <c r="B64" s="157" t="s">
        <v>166</v>
      </c>
      <c r="C64" s="158"/>
      <c r="D64" s="158"/>
      <c r="E64" s="159"/>
      <c r="F64" s="308" t="s">
        <v>141</v>
      </c>
      <c r="G64" s="303" t="s">
        <v>140</v>
      </c>
      <c r="H64" s="8"/>
      <c r="I64" s="155"/>
      <c r="J64" s="2"/>
    </row>
    <row r="65" spans="1:10" ht="21" customHeight="1" x14ac:dyDescent="0.15">
      <c r="A65" s="2"/>
      <c r="B65" s="157" t="s">
        <v>167</v>
      </c>
      <c r="C65" s="158"/>
      <c r="D65" s="158"/>
      <c r="E65" s="159"/>
      <c r="F65" s="308" t="s">
        <v>141</v>
      </c>
      <c r="G65" s="303" t="s">
        <v>140</v>
      </c>
      <c r="H65" s="8"/>
      <c r="I65" s="155"/>
      <c r="J65" s="2"/>
    </row>
    <row r="66" spans="1:10" ht="21" customHeight="1" x14ac:dyDescent="0.15">
      <c r="A66" s="2"/>
      <c r="B66" s="157" t="s">
        <v>168</v>
      </c>
      <c r="C66" s="158"/>
      <c r="D66" s="158"/>
      <c r="E66" s="159"/>
      <c r="F66" s="308" t="s">
        <v>141</v>
      </c>
      <c r="G66" s="303" t="s">
        <v>140</v>
      </c>
      <c r="H66" s="8"/>
      <c r="I66" s="155"/>
      <c r="J66" s="2"/>
    </row>
    <row r="67" spans="1:10" ht="21" customHeight="1" x14ac:dyDescent="0.15">
      <c r="B67" s="157" t="s">
        <v>169</v>
      </c>
      <c r="C67" s="158"/>
      <c r="D67" s="158"/>
      <c r="E67" s="159"/>
      <c r="F67" s="308" t="s">
        <v>141</v>
      </c>
      <c r="G67" s="303" t="s">
        <v>140</v>
      </c>
      <c r="H67" s="8"/>
      <c r="I67" s="155"/>
    </row>
    <row r="68" spans="1:10" ht="21" customHeight="1" x14ac:dyDescent="0.15">
      <c r="B68" s="157" t="s">
        <v>170</v>
      </c>
      <c r="C68" s="158"/>
      <c r="D68" s="158"/>
      <c r="E68" s="159"/>
      <c r="F68" s="308" t="s">
        <v>141</v>
      </c>
      <c r="G68" s="303" t="s">
        <v>140</v>
      </c>
      <c r="H68" s="8"/>
      <c r="I68" s="155"/>
    </row>
    <row r="69" spans="1:10" ht="21" customHeight="1" x14ac:dyDescent="0.15">
      <c r="B69" s="157" t="s">
        <v>171</v>
      </c>
      <c r="C69" s="158"/>
      <c r="D69" s="158"/>
      <c r="E69" s="159"/>
      <c r="F69" s="308" t="s">
        <v>141</v>
      </c>
      <c r="G69" s="303" t="s">
        <v>140</v>
      </c>
      <c r="H69" s="8"/>
      <c r="I69" s="155"/>
    </row>
    <row r="70" spans="1:10" ht="21" customHeight="1" x14ac:dyDescent="0.15">
      <c r="B70" s="157" t="s">
        <v>172</v>
      </c>
      <c r="C70" s="158"/>
      <c r="D70" s="158"/>
      <c r="E70" s="159"/>
      <c r="F70" s="308" t="s">
        <v>141</v>
      </c>
      <c r="G70" s="303" t="s">
        <v>140</v>
      </c>
      <c r="H70" s="8"/>
      <c r="I70" s="155"/>
    </row>
    <row r="71" spans="1:10" ht="21" customHeight="1" x14ac:dyDescent="0.15">
      <c r="B71" s="157" t="s">
        <v>173</v>
      </c>
      <c r="C71" s="158"/>
      <c r="D71" s="158"/>
      <c r="E71" s="159"/>
      <c r="F71" s="308" t="s">
        <v>141</v>
      </c>
      <c r="G71" s="303" t="s">
        <v>140</v>
      </c>
      <c r="H71" s="8"/>
      <c r="I71" s="155"/>
    </row>
    <row r="72" spans="1:10" ht="21" customHeight="1" x14ac:dyDescent="0.15">
      <c r="B72" s="169" t="s">
        <v>160</v>
      </c>
      <c r="C72" s="170"/>
      <c r="D72" s="170"/>
      <c r="E72" s="294"/>
      <c r="F72" s="308"/>
      <c r="G72" s="303"/>
      <c r="H72" s="312"/>
      <c r="I72" s="156"/>
    </row>
    <row r="73" spans="1:10" ht="21" customHeight="1" x14ac:dyDescent="0.15"/>
    <row r="74" spans="1:10" ht="21" customHeight="1" x14ac:dyDescent="0.15"/>
  </sheetData>
  <mergeCells count="82">
    <mergeCell ref="B72:E72"/>
    <mergeCell ref="I61:I72"/>
    <mergeCell ref="I46:I58"/>
    <mergeCell ref="B4:C4"/>
    <mergeCell ref="B5:C5"/>
    <mergeCell ref="D4:I4"/>
    <mergeCell ref="D5:I5"/>
    <mergeCell ref="B67:E67"/>
    <mergeCell ref="B68:E68"/>
    <mergeCell ref="B69:E69"/>
    <mergeCell ref="B70:E70"/>
    <mergeCell ref="B71:E71"/>
    <mergeCell ref="I14:I17"/>
    <mergeCell ref="B32:F32"/>
    <mergeCell ref="B33:F33"/>
    <mergeCell ref="B34:F34"/>
    <mergeCell ref="I32:I34"/>
    <mergeCell ref="G32:H32"/>
    <mergeCell ref="G33:H33"/>
    <mergeCell ref="G34:H34"/>
    <mergeCell ref="I28:I30"/>
    <mergeCell ref="B60:E60"/>
    <mergeCell ref="B61:E61"/>
    <mergeCell ref="B62:E62"/>
    <mergeCell ref="B63:E63"/>
    <mergeCell ref="B64:E64"/>
    <mergeCell ref="B65:E65"/>
    <mergeCell ref="B66:E66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8:E58"/>
    <mergeCell ref="B57:E57"/>
    <mergeCell ref="B37:I37"/>
    <mergeCell ref="B38:E38"/>
    <mergeCell ref="B39:E39"/>
    <mergeCell ref="B40:E40"/>
    <mergeCell ref="B41:E41"/>
    <mergeCell ref="B42:E42"/>
    <mergeCell ref="B43:E43"/>
    <mergeCell ref="B45:E45"/>
    <mergeCell ref="I40:I43"/>
    <mergeCell ref="B17:E17"/>
    <mergeCell ref="C7:D7"/>
    <mergeCell ref="C9:D9"/>
    <mergeCell ref="B11:I11"/>
    <mergeCell ref="B14:E14"/>
    <mergeCell ref="B7:B9"/>
    <mergeCell ref="H1:I1"/>
    <mergeCell ref="B2:I2"/>
    <mergeCell ref="B12:E12"/>
    <mergeCell ref="I7:I9"/>
    <mergeCell ref="C8:D8"/>
    <mergeCell ref="B3:I3"/>
    <mergeCell ref="E7:H7"/>
    <mergeCell ref="E8:H8"/>
    <mergeCell ref="B31:E31"/>
    <mergeCell ref="B16:E16"/>
    <mergeCell ref="E9:H9"/>
    <mergeCell ref="B13:E13"/>
    <mergeCell ref="B15:E15"/>
    <mergeCell ref="B23:E23"/>
    <mergeCell ref="B24:E24"/>
    <mergeCell ref="B25:E25"/>
    <mergeCell ref="B26:E26"/>
    <mergeCell ref="B27:E27"/>
    <mergeCell ref="B18:E18"/>
    <mergeCell ref="B19:E19"/>
    <mergeCell ref="B20:E20"/>
    <mergeCell ref="B21:E21"/>
    <mergeCell ref="B22:E22"/>
    <mergeCell ref="B28:E28"/>
    <mergeCell ref="B29:E29"/>
    <mergeCell ref="B30:E30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rowBreaks count="1" manualBreakCount="1">
    <brk id="3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  <pageSetUpPr fitToPage="1"/>
  </sheetPr>
  <dimension ref="A1:AO66"/>
  <sheetViews>
    <sheetView showGridLines="0" zoomScale="80" zoomScaleNormal="80" zoomScaleSheetLayoutView="100" workbookViewId="0">
      <selection activeCell="E20" sqref="E20:T20"/>
    </sheetView>
  </sheetViews>
  <sheetFormatPr defaultRowHeight="13.5" outlineLevelCol="1" x14ac:dyDescent="0.15"/>
  <cols>
    <col min="1" max="1" width="2.625" style="72" customWidth="1"/>
    <col min="2" max="2" width="3.5" style="117" customWidth="1"/>
    <col min="3" max="3" width="4.625" style="117" customWidth="1"/>
    <col min="4" max="4" width="5.5" style="117" customWidth="1"/>
    <col min="5" max="8" width="4.625" style="117" customWidth="1"/>
    <col min="9" max="9" width="3.375" style="117" customWidth="1"/>
    <col min="10" max="13" width="4.625" style="117" customWidth="1"/>
    <col min="14" max="14" width="7.125" style="117" customWidth="1"/>
    <col min="15" max="15" width="14.625" style="117" customWidth="1"/>
    <col min="16" max="16" width="4.625" style="118" customWidth="1"/>
    <col min="17" max="17" width="4.625" style="117" customWidth="1"/>
    <col min="18" max="18" width="6" style="117" customWidth="1"/>
    <col min="19" max="19" width="4.625" style="118" customWidth="1"/>
    <col min="20" max="20" width="6" style="118" customWidth="1"/>
    <col min="21" max="21" width="8.625" style="119" customWidth="1"/>
    <col min="22" max="22" width="1.625" style="72" customWidth="1"/>
    <col min="23" max="23" width="3.625" style="72" bestFit="1" customWidth="1"/>
    <col min="24" max="26" width="9.625" style="72" customWidth="1"/>
    <col min="27" max="27" width="25.25" style="72" bestFit="1" customWidth="1"/>
    <col min="28" max="39" width="5.125" style="73" hidden="1" customWidth="1" outlineLevel="1"/>
    <col min="40" max="40" width="3.625" style="74" hidden="1" customWidth="1" outlineLevel="1"/>
    <col min="41" max="41" width="9" style="72" collapsed="1"/>
    <col min="42" max="16384" width="9" style="72"/>
  </cols>
  <sheetData>
    <row r="1" spans="1:23" ht="41.25" customHeight="1" thickBot="1" x14ac:dyDescent="0.2">
      <c r="A1" s="15"/>
      <c r="B1" s="16"/>
      <c r="C1" s="16"/>
      <c r="D1" s="16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9" t="s">
        <v>116</v>
      </c>
      <c r="Q1" s="239"/>
      <c r="R1" s="239"/>
      <c r="S1" s="240"/>
      <c r="T1" s="240"/>
      <c r="U1" s="17"/>
      <c r="V1" s="15"/>
    </row>
    <row r="2" spans="1:23" ht="17.25" customHeight="1" thickTop="1" x14ac:dyDescent="0.15">
      <c r="A2" s="15"/>
      <c r="B2" s="16"/>
      <c r="C2" s="16"/>
      <c r="D2" s="16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41" t="s">
        <v>71</v>
      </c>
      <c r="Q2" s="242"/>
      <c r="R2" s="242"/>
      <c r="S2" s="242"/>
      <c r="T2" s="243"/>
      <c r="U2" s="17"/>
      <c r="V2" s="15"/>
    </row>
    <row r="3" spans="1:23" ht="15" customHeight="1" x14ac:dyDescent="0.15">
      <c r="A3" s="15"/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0"/>
      <c r="P3" s="244"/>
      <c r="Q3" s="245"/>
      <c r="R3" s="245"/>
      <c r="S3" s="245"/>
      <c r="T3" s="246"/>
      <c r="U3" s="17"/>
      <c r="V3" s="15"/>
    </row>
    <row r="4" spans="1:23" ht="13.5" customHeight="1" x14ac:dyDescent="0.15">
      <c r="A4" s="15"/>
      <c r="B4" s="21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22"/>
      <c r="P4" s="244"/>
      <c r="Q4" s="245"/>
      <c r="R4" s="245"/>
      <c r="S4" s="245"/>
      <c r="T4" s="246"/>
      <c r="U4" s="17"/>
      <c r="V4" s="15"/>
    </row>
    <row r="5" spans="1:23" ht="15" customHeight="1" thickBot="1" x14ac:dyDescent="0.2">
      <c r="A5" s="15"/>
      <c r="B5" s="21"/>
      <c r="C5" s="19"/>
      <c r="D5" s="19"/>
      <c r="E5" s="19"/>
      <c r="F5" s="19"/>
      <c r="G5" s="19"/>
      <c r="H5" s="19"/>
      <c r="I5" s="23"/>
      <c r="J5" s="19"/>
      <c r="K5" s="19"/>
      <c r="L5" s="19"/>
      <c r="M5" s="19"/>
      <c r="N5" s="250" t="s">
        <v>95</v>
      </c>
      <c r="O5" s="251"/>
      <c r="P5" s="247"/>
      <c r="Q5" s="248"/>
      <c r="R5" s="248"/>
      <c r="S5" s="248"/>
      <c r="T5" s="249"/>
      <c r="U5" s="17"/>
      <c r="V5" s="15"/>
    </row>
    <row r="6" spans="1:23" ht="15" customHeight="1" thickTop="1" x14ac:dyDescent="0.15">
      <c r="A6" s="15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3" t="s">
        <v>60</v>
      </c>
      <c r="Q6" s="253"/>
      <c r="R6" s="253"/>
      <c r="S6" s="253"/>
      <c r="T6" s="253"/>
      <c r="U6" s="24"/>
      <c r="V6" s="15"/>
    </row>
    <row r="7" spans="1:23" ht="13.5" customHeight="1" x14ac:dyDescent="0.15">
      <c r="A7" s="15"/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"/>
      <c r="Q7" s="24"/>
      <c r="R7" s="24"/>
      <c r="S7" s="24"/>
      <c r="T7" s="24"/>
      <c r="U7" s="24"/>
      <c r="V7" s="15"/>
    </row>
    <row r="8" spans="1:23" ht="13.5" customHeight="1" x14ac:dyDescent="0.15">
      <c r="A8" s="15"/>
      <c r="B8" s="232" t="s">
        <v>0</v>
      </c>
      <c r="C8" s="2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33" t="s">
        <v>85</v>
      </c>
      <c r="Q8" s="233"/>
      <c r="R8" s="233"/>
      <c r="S8" s="233"/>
      <c r="T8" s="233"/>
      <c r="U8" s="26"/>
      <c r="V8" s="15"/>
    </row>
    <row r="9" spans="1:23" ht="14.25" customHeight="1" x14ac:dyDescent="0.15">
      <c r="A9" s="15"/>
      <c r="B9" s="234" t="s">
        <v>123</v>
      </c>
      <c r="C9" s="234"/>
      <c r="D9" s="234"/>
      <c r="E9" s="234"/>
      <c r="F9" s="234"/>
      <c r="G9" s="234"/>
      <c r="H9" s="234"/>
      <c r="I9" s="235"/>
      <c r="J9" s="16"/>
      <c r="K9" s="16"/>
      <c r="L9" s="16"/>
      <c r="M9" s="16"/>
      <c r="N9" s="16"/>
      <c r="O9" s="16"/>
      <c r="P9" s="27" t="s">
        <v>58</v>
      </c>
      <c r="Q9" s="16"/>
      <c r="R9" s="16"/>
      <c r="S9" s="29"/>
      <c r="T9" s="29"/>
      <c r="U9" s="28"/>
      <c r="V9" s="15"/>
    </row>
    <row r="10" spans="1:23" ht="14.25" customHeight="1" x14ac:dyDescent="0.15">
      <c r="A10" s="15"/>
      <c r="B10" s="16"/>
      <c r="C10" s="236"/>
      <c r="D10" s="236"/>
      <c r="E10" s="236"/>
      <c r="F10" s="236"/>
      <c r="G10" s="236"/>
      <c r="H10" s="236"/>
      <c r="I10" s="236"/>
      <c r="J10" s="16"/>
      <c r="K10" s="16"/>
      <c r="L10" s="16"/>
      <c r="M10" s="16"/>
      <c r="N10" s="16"/>
      <c r="O10" s="16"/>
      <c r="P10" s="29"/>
      <c r="Q10" s="29"/>
      <c r="R10" s="29"/>
      <c r="S10" s="29"/>
      <c r="T10" s="29"/>
      <c r="U10" s="29"/>
      <c r="V10" s="15"/>
    </row>
    <row r="11" spans="1:23" ht="14.25" customHeight="1" x14ac:dyDescent="0.15">
      <c r="A11" s="15"/>
      <c r="B11" s="16"/>
      <c r="C11" s="16"/>
      <c r="D11" s="16"/>
      <c r="E11" s="16"/>
      <c r="F11" s="16"/>
      <c r="G11" s="16"/>
      <c r="H11" s="16"/>
      <c r="I11" s="16"/>
      <c r="J11" s="232" t="s">
        <v>1</v>
      </c>
      <c r="K11" s="232"/>
      <c r="L11" s="232"/>
      <c r="M11" s="16"/>
      <c r="N11" s="16"/>
      <c r="O11" s="16"/>
      <c r="P11" s="30"/>
      <c r="Q11" s="16"/>
      <c r="R11" s="16"/>
      <c r="S11" s="29"/>
      <c r="T11" s="29"/>
      <c r="U11" s="28"/>
      <c r="V11" s="15"/>
    </row>
    <row r="12" spans="1:23" ht="18.75" customHeight="1" x14ac:dyDescent="0.15">
      <c r="A12" s="15"/>
      <c r="B12" s="15"/>
      <c r="C12" s="15"/>
      <c r="D12" s="15"/>
      <c r="E12" s="15"/>
      <c r="F12" s="15"/>
      <c r="G12" s="15"/>
      <c r="H12" s="15"/>
      <c r="I12" s="15"/>
      <c r="J12" s="211" t="s">
        <v>2</v>
      </c>
      <c r="K12" s="211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15"/>
    </row>
    <row r="13" spans="1:23" ht="18.75" customHeight="1" x14ac:dyDescent="0.15">
      <c r="A13" s="15"/>
      <c r="B13" s="15"/>
      <c r="C13" s="15"/>
      <c r="D13" s="15"/>
      <c r="E13" s="15"/>
      <c r="F13" s="15"/>
      <c r="G13" s="15"/>
      <c r="H13" s="15"/>
      <c r="I13" s="15"/>
      <c r="J13" s="209" t="s">
        <v>3</v>
      </c>
      <c r="K13" s="209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15"/>
    </row>
    <row r="14" spans="1:23" ht="18.75" customHeight="1" x14ac:dyDescent="0.15">
      <c r="A14" s="15"/>
      <c r="B14" s="15"/>
      <c r="C14" s="15"/>
      <c r="D14" s="15"/>
      <c r="E14" s="15"/>
      <c r="F14" s="15"/>
      <c r="G14" s="15"/>
      <c r="H14" s="15"/>
      <c r="I14" s="15"/>
      <c r="J14" s="211" t="s">
        <v>4</v>
      </c>
      <c r="K14" s="211"/>
      <c r="L14" s="210"/>
      <c r="M14" s="210"/>
      <c r="N14" s="210"/>
      <c r="O14" s="210"/>
      <c r="P14" s="210"/>
      <c r="Q14" s="210"/>
      <c r="R14" s="210"/>
      <c r="S14" s="212"/>
      <c r="T14" s="213"/>
      <c r="U14" s="15"/>
      <c r="V14" s="15"/>
    </row>
    <row r="15" spans="1:23" ht="18.75" customHeight="1" x14ac:dyDescent="0.15">
      <c r="A15" s="15"/>
      <c r="B15" s="15"/>
      <c r="C15" s="15"/>
      <c r="D15" s="15"/>
      <c r="E15" s="15"/>
      <c r="F15" s="15"/>
      <c r="G15" s="15"/>
      <c r="H15" s="15"/>
      <c r="I15" s="15"/>
      <c r="J15" s="225" t="s">
        <v>5</v>
      </c>
      <c r="K15" s="225"/>
      <c r="L15" s="226"/>
      <c r="M15" s="226"/>
      <c r="N15" s="226"/>
      <c r="O15" s="226"/>
      <c r="P15" s="226"/>
      <c r="Q15" s="226"/>
      <c r="R15" s="226"/>
      <c r="S15" s="227"/>
      <c r="T15" s="227"/>
      <c r="U15" s="227"/>
      <c r="V15" s="227"/>
      <c r="W15" s="75"/>
    </row>
    <row r="16" spans="1:23" ht="18.75" customHeight="1" x14ac:dyDescent="0.15">
      <c r="A16" s="15"/>
      <c r="B16" s="15"/>
      <c r="C16" s="15"/>
      <c r="D16" s="15"/>
      <c r="E16" s="15"/>
      <c r="F16" s="15"/>
      <c r="G16" s="15"/>
      <c r="H16" s="15"/>
      <c r="I16" s="15"/>
      <c r="J16" s="211" t="s">
        <v>6</v>
      </c>
      <c r="K16" s="211"/>
      <c r="L16" s="220"/>
      <c r="M16" s="220"/>
      <c r="N16" s="220"/>
      <c r="O16" s="220"/>
      <c r="P16" s="31"/>
      <c r="Q16" s="31"/>
      <c r="R16" s="31"/>
      <c r="S16" s="32"/>
      <c r="T16" s="33"/>
      <c r="U16" s="15"/>
      <c r="V16" s="15"/>
    </row>
    <row r="17" spans="1:40" ht="18" customHeight="1" x14ac:dyDescent="0.1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34"/>
      <c r="N17" s="34"/>
      <c r="O17" s="34"/>
      <c r="P17" s="34"/>
      <c r="Q17" s="34"/>
      <c r="R17" s="35"/>
      <c r="S17" s="35"/>
      <c r="T17" s="35"/>
      <c r="U17" s="35"/>
      <c r="V17" s="35"/>
      <c r="W17" s="76"/>
    </row>
    <row r="18" spans="1:40" ht="29.25" customHeight="1" x14ac:dyDescent="0.15">
      <c r="A18" s="15"/>
      <c r="B18" s="221" t="s">
        <v>7</v>
      </c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15"/>
    </row>
    <row r="19" spans="1:40" x14ac:dyDescent="0.15">
      <c r="A19" s="1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15"/>
    </row>
    <row r="20" spans="1:40" ht="13.5" customHeight="1" x14ac:dyDescent="0.15">
      <c r="A20" s="15"/>
      <c r="B20" s="15"/>
      <c r="C20" s="223" t="s">
        <v>8</v>
      </c>
      <c r="D20" s="223"/>
      <c r="E20" s="224" t="s">
        <v>120</v>
      </c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8"/>
      <c r="V20" s="15"/>
    </row>
    <row r="21" spans="1:40" ht="3" customHeight="1" x14ac:dyDescent="0.15">
      <c r="A21" s="15"/>
      <c r="B21" s="15"/>
      <c r="C21" s="37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28"/>
      <c r="V21" s="15"/>
    </row>
    <row r="22" spans="1:40" ht="13.5" customHeight="1" x14ac:dyDescent="0.15">
      <c r="A22" s="15"/>
      <c r="B22" s="15"/>
      <c r="C22" s="223" t="s">
        <v>9</v>
      </c>
      <c r="D22" s="223"/>
      <c r="E22" s="224" t="s">
        <v>121</v>
      </c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8"/>
      <c r="V22" s="15"/>
      <c r="AB22" s="77" t="s">
        <v>87</v>
      </c>
    </row>
    <row r="23" spans="1:40" ht="6.75" customHeight="1" x14ac:dyDescent="0.15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28"/>
      <c r="Q23" s="228"/>
      <c r="R23" s="228"/>
      <c r="S23" s="228"/>
      <c r="T23" s="29"/>
      <c r="U23" s="28"/>
      <c r="V23" s="15"/>
      <c r="AB23" s="72"/>
    </row>
    <row r="24" spans="1:40" ht="13.5" customHeight="1" x14ac:dyDescent="0.15">
      <c r="A24" s="15"/>
      <c r="B24" s="182" t="s">
        <v>10</v>
      </c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229"/>
      <c r="P24" s="230" t="s">
        <v>11</v>
      </c>
      <c r="Q24" s="230" t="s">
        <v>12</v>
      </c>
      <c r="R24" s="254" t="s">
        <v>13</v>
      </c>
      <c r="S24" s="256" t="s">
        <v>14</v>
      </c>
      <c r="T24" s="257"/>
      <c r="U24" s="28"/>
      <c r="V24" s="15"/>
      <c r="AB24" s="78" t="s">
        <v>117</v>
      </c>
      <c r="AC24" s="78" t="s">
        <v>117</v>
      </c>
      <c r="AD24" s="78" t="s">
        <v>117</v>
      </c>
      <c r="AE24" s="78" t="s">
        <v>117</v>
      </c>
      <c r="AF24" s="78" t="s">
        <v>117</v>
      </c>
      <c r="AG24" s="78" t="s">
        <v>117</v>
      </c>
      <c r="AH24" s="78" t="s">
        <v>117</v>
      </c>
      <c r="AI24" s="78" t="s">
        <v>117</v>
      </c>
      <c r="AJ24" s="78" t="s">
        <v>117</v>
      </c>
      <c r="AK24" s="78" t="s">
        <v>117</v>
      </c>
      <c r="AL24" s="78" t="s">
        <v>117</v>
      </c>
      <c r="AM24" s="78" t="s">
        <v>117</v>
      </c>
      <c r="AN24" s="214" t="s">
        <v>83</v>
      </c>
    </row>
    <row r="25" spans="1:40" ht="14.25" thickBot="1" x14ac:dyDescent="0.2">
      <c r="A25" s="15"/>
      <c r="B25" s="260" t="s">
        <v>77</v>
      </c>
      <c r="C25" s="261"/>
      <c r="D25" s="261"/>
      <c r="E25" s="261"/>
      <c r="F25" s="261"/>
      <c r="G25" s="261"/>
      <c r="H25" s="262"/>
      <c r="I25" s="260" t="s">
        <v>78</v>
      </c>
      <c r="J25" s="261"/>
      <c r="K25" s="261"/>
      <c r="L25" s="261"/>
      <c r="M25" s="261"/>
      <c r="N25" s="261"/>
      <c r="O25" s="262"/>
      <c r="P25" s="231"/>
      <c r="Q25" s="231"/>
      <c r="R25" s="255"/>
      <c r="S25" s="258"/>
      <c r="T25" s="259"/>
      <c r="U25" s="28"/>
      <c r="V25" s="15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215"/>
    </row>
    <row r="26" spans="1:40" ht="13.5" customHeight="1" thickTop="1" x14ac:dyDescent="0.15">
      <c r="A26" s="15"/>
      <c r="B26" s="266" t="s">
        <v>96</v>
      </c>
      <c r="C26" s="269" t="s">
        <v>15</v>
      </c>
      <c r="D26" s="271" t="s">
        <v>16</v>
      </c>
      <c r="E26" s="271"/>
      <c r="F26" s="271"/>
      <c r="G26" s="271"/>
      <c r="H26" s="272"/>
      <c r="I26" s="40" t="s">
        <v>64</v>
      </c>
      <c r="J26" s="216" t="s">
        <v>17</v>
      </c>
      <c r="K26" s="216"/>
      <c r="L26" s="216"/>
      <c r="M26" s="216"/>
      <c r="N26" s="216"/>
      <c r="O26" s="217"/>
      <c r="P26" s="80" t="s">
        <v>104</v>
      </c>
      <c r="Q26" s="39">
        <f>IF(P26="○",2,"－")</f>
        <v>2</v>
      </c>
      <c r="R26" s="39"/>
      <c r="S26" s="218" t="str">
        <f>IF(P26="○","様式ア(ア)","－")</f>
        <v>様式ア(ア)</v>
      </c>
      <c r="T26" s="219"/>
      <c r="U26" s="41"/>
      <c r="V26" s="15"/>
      <c r="X26" s="72" t="s">
        <v>115</v>
      </c>
      <c r="AB26" s="81">
        <f>IF($P26="","－",0)</f>
        <v>0</v>
      </c>
      <c r="AC26" s="82">
        <f>IF($P26="","",1)</f>
        <v>1</v>
      </c>
      <c r="AD26" s="82">
        <f>IF($P26="","",1.1)</f>
        <v>1.1000000000000001</v>
      </c>
      <c r="AE26" s="82">
        <f>IF($P26="","",1.2)</f>
        <v>1.2</v>
      </c>
      <c r="AF26" s="82">
        <f>IF($P26="","",1.3)</f>
        <v>1.3</v>
      </c>
      <c r="AG26" s="82">
        <f>IF($P26="","",1.4)</f>
        <v>1.4</v>
      </c>
      <c r="AH26" s="82">
        <f>IF($P26="","",1.5)</f>
        <v>1.5</v>
      </c>
      <c r="AI26" s="82">
        <f>IF($P26="","",1.6)</f>
        <v>1.6</v>
      </c>
      <c r="AJ26" s="82">
        <f>IF($P26="","",1.7)</f>
        <v>1.7</v>
      </c>
      <c r="AK26" s="82">
        <f>IF($P26="","",1.8)</f>
        <v>1.8</v>
      </c>
      <c r="AL26" s="82">
        <f>IF($P26="","",1.9)</f>
        <v>1.9</v>
      </c>
      <c r="AM26" s="82">
        <f>IF($P26="","",2)</f>
        <v>2</v>
      </c>
      <c r="AN26" s="83"/>
    </row>
    <row r="27" spans="1:40" x14ac:dyDescent="0.15">
      <c r="A27" s="15"/>
      <c r="B27" s="267"/>
      <c r="C27" s="270"/>
      <c r="D27" s="204"/>
      <c r="E27" s="204"/>
      <c r="F27" s="204"/>
      <c r="G27" s="204"/>
      <c r="H27" s="205"/>
      <c r="I27" s="42" t="s">
        <v>63</v>
      </c>
      <c r="J27" s="204" t="s">
        <v>18</v>
      </c>
      <c r="K27" s="204"/>
      <c r="L27" s="204"/>
      <c r="M27" s="204"/>
      <c r="N27" s="204"/>
      <c r="O27" s="205"/>
      <c r="P27" s="84"/>
      <c r="Q27" s="43" t="str">
        <f>IF(P27="○",1,"－")</f>
        <v>－</v>
      </c>
      <c r="R27" s="43"/>
      <c r="S27" s="181" t="str">
        <f>IF(P27="○","様式ア(イ)","－")</f>
        <v>－</v>
      </c>
      <c r="T27" s="181"/>
      <c r="U27" s="41"/>
      <c r="V27" s="15"/>
      <c r="X27" s="103"/>
      <c r="Y27" s="104" t="s">
        <v>86</v>
      </c>
      <c r="Z27" s="104" t="s">
        <v>82</v>
      </c>
      <c r="AB27" s="85" t="str">
        <f>IF($P27="","－",0)</f>
        <v>－</v>
      </c>
      <c r="AC27" s="86" t="str">
        <f>IF($P27="","",1)</f>
        <v/>
      </c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7"/>
    </row>
    <row r="28" spans="1:40" x14ac:dyDescent="0.15">
      <c r="A28" s="15"/>
      <c r="B28" s="267"/>
      <c r="C28" s="256" t="s">
        <v>19</v>
      </c>
      <c r="D28" s="200" t="s">
        <v>20</v>
      </c>
      <c r="E28" s="200"/>
      <c r="F28" s="200"/>
      <c r="G28" s="200"/>
      <c r="H28" s="201"/>
      <c r="I28" s="44" t="s">
        <v>64</v>
      </c>
      <c r="J28" s="207" t="s">
        <v>57</v>
      </c>
      <c r="K28" s="207"/>
      <c r="L28" s="207"/>
      <c r="M28" s="207"/>
      <c r="N28" s="207"/>
      <c r="O28" s="208"/>
      <c r="P28" s="88" t="s">
        <v>104</v>
      </c>
      <c r="Q28" s="45">
        <f>IF(P28="○",1,"－")</f>
        <v>1</v>
      </c>
      <c r="R28" s="45"/>
      <c r="S28" s="192" t="str">
        <f>IF(P28="○","様式イ(ア)","－")</f>
        <v>様式イ(ア)</v>
      </c>
      <c r="T28" s="192"/>
      <c r="U28" s="41"/>
      <c r="V28" s="15"/>
      <c r="X28" s="104" t="s">
        <v>84</v>
      </c>
      <c r="Y28" s="106"/>
      <c r="Z28" s="106" t="s">
        <v>104</v>
      </c>
      <c r="AA28" s="107" t="str">
        <f>IF(AND(P28="",Y28="",Z28=""),"",IF(AND(P28="",Y28="○"),"←入力しないでください",IF(AND(P28="",Z28="○"),"←入力しないでください","")))</f>
        <v/>
      </c>
      <c r="AB28" s="89">
        <f>IF($P28="","－",0)</f>
        <v>0</v>
      </c>
      <c r="AC28" s="90">
        <f>IF(P28="","",IF(AN28=1,0.5,IF(AN28=2,1,"")))</f>
        <v>1</v>
      </c>
      <c r="AD28" s="90" t="str">
        <f>IF(P28="","",IF(AN28=1,1,IF(AN28=2,"","")))</f>
        <v/>
      </c>
      <c r="AE28" s="90"/>
      <c r="AF28" s="90"/>
      <c r="AG28" s="90"/>
      <c r="AH28" s="90"/>
      <c r="AI28" s="90"/>
      <c r="AJ28" s="90"/>
      <c r="AK28" s="90"/>
      <c r="AL28" s="90"/>
      <c r="AM28" s="90"/>
      <c r="AN28" s="128">
        <f>IF(AND(発注者入力!Y28="○",発注者入力!Z28=""),1,IF(AND(発注者入力!Y28="",発注者入力!Z28="○"),2,""))</f>
        <v>2</v>
      </c>
    </row>
    <row r="29" spans="1:40" x14ac:dyDescent="0.15">
      <c r="A29" s="15"/>
      <c r="B29" s="267"/>
      <c r="C29" s="270"/>
      <c r="D29" s="204"/>
      <c r="E29" s="204"/>
      <c r="F29" s="204"/>
      <c r="G29" s="204"/>
      <c r="H29" s="205"/>
      <c r="I29" s="70" t="s">
        <v>63</v>
      </c>
      <c r="J29" s="263" t="s">
        <v>21</v>
      </c>
      <c r="K29" s="264"/>
      <c r="L29" s="264"/>
      <c r="M29" s="264"/>
      <c r="N29" s="264"/>
      <c r="O29" s="265"/>
      <c r="P29" s="84"/>
      <c r="Q29" s="43" t="str">
        <f>IF(P29="○",1,"－")</f>
        <v>－</v>
      </c>
      <c r="R29" s="43"/>
      <c r="S29" s="181" t="str">
        <f>IF(P29="○","様式イ(イ)","－")</f>
        <v>－</v>
      </c>
      <c r="T29" s="181"/>
      <c r="U29" s="41"/>
      <c r="V29" s="15"/>
      <c r="X29" s="114"/>
      <c r="Y29" s="179" t="str">
        <f>IF(発注者入力!P28="","",IF(AND(Y28="",Z28=""),"どちらかに○",IF(AND(Y28="○",Z28="○"),"どちらかに○","")))</f>
        <v/>
      </c>
      <c r="Z29" s="179"/>
      <c r="AB29" s="85" t="str">
        <f>IF($P29="","－",0)</f>
        <v>－</v>
      </c>
      <c r="AC29" s="86" t="str">
        <f>IF($P29="","",0.5)</f>
        <v/>
      </c>
      <c r="AD29" s="92" t="str">
        <f>IF($P29="","",1)</f>
        <v/>
      </c>
      <c r="AE29" s="92"/>
      <c r="AF29" s="92"/>
      <c r="AG29" s="92"/>
      <c r="AH29" s="92"/>
      <c r="AI29" s="92"/>
      <c r="AJ29" s="92"/>
      <c r="AK29" s="92"/>
      <c r="AL29" s="92"/>
      <c r="AM29" s="92"/>
      <c r="AN29" s="122"/>
    </row>
    <row r="30" spans="1:40" x14ac:dyDescent="0.15">
      <c r="A30" s="15"/>
      <c r="B30" s="267"/>
      <c r="C30" s="256" t="s">
        <v>22</v>
      </c>
      <c r="D30" s="200" t="s">
        <v>23</v>
      </c>
      <c r="E30" s="200"/>
      <c r="F30" s="200"/>
      <c r="G30" s="200"/>
      <c r="H30" s="201"/>
      <c r="I30" s="46" t="s">
        <v>64</v>
      </c>
      <c r="J30" s="207" t="s">
        <v>17</v>
      </c>
      <c r="K30" s="207"/>
      <c r="L30" s="207"/>
      <c r="M30" s="207"/>
      <c r="N30" s="207"/>
      <c r="O30" s="208"/>
      <c r="P30" s="88" t="s">
        <v>104</v>
      </c>
      <c r="Q30" s="45">
        <f>IF(P30="○",2,"－")</f>
        <v>2</v>
      </c>
      <c r="R30" s="45"/>
      <c r="S30" s="192" t="str">
        <f>IF(P30="○","様式ウ(ア)","－")</f>
        <v>様式ウ(ア)</v>
      </c>
      <c r="T30" s="192"/>
      <c r="U30" s="41"/>
      <c r="V30" s="15"/>
      <c r="AB30" s="89">
        <f t="shared" ref="AB30:AB63" si="0">IF($P30="","－",0)</f>
        <v>0</v>
      </c>
      <c r="AC30" s="90">
        <f>IF($P30="","",1)</f>
        <v>1</v>
      </c>
      <c r="AD30" s="90">
        <f>IF($P30="","",1.1)</f>
        <v>1.1000000000000001</v>
      </c>
      <c r="AE30" s="90">
        <f>IF($P30="","",1.2)</f>
        <v>1.2</v>
      </c>
      <c r="AF30" s="90">
        <f>IF($P30="","",1.3)</f>
        <v>1.3</v>
      </c>
      <c r="AG30" s="90">
        <f>IF($P30="","",1.4)</f>
        <v>1.4</v>
      </c>
      <c r="AH30" s="90">
        <f>IF($P30="","",1.5)</f>
        <v>1.5</v>
      </c>
      <c r="AI30" s="90">
        <f>IF($P30="","",1.6)</f>
        <v>1.6</v>
      </c>
      <c r="AJ30" s="90">
        <f>IF($P30="","",1.7)</f>
        <v>1.7</v>
      </c>
      <c r="AK30" s="90">
        <f>IF($P30="","",1.8)</f>
        <v>1.8</v>
      </c>
      <c r="AL30" s="90">
        <f>IF($P30="","",1.9)</f>
        <v>1.9</v>
      </c>
      <c r="AM30" s="90">
        <f>IF($P30="","",2)</f>
        <v>2</v>
      </c>
      <c r="AN30" s="91"/>
    </row>
    <row r="31" spans="1:40" ht="13.5" customHeight="1" x14ac:dyDescent="0.15">
      <c r="A31" s="15"/>
      <c r="B31" s="267"/>
      <c r="C31" s="270"/>
      <c r="D31" s="204"/>
      <c r="E31" s="204"/>
      <c r="F31" s="204"/>
      <c r="G31" s="204"/>
      <c r="H31" s="205"/>
      <c r="I31" s="47" t="s">
        <v>63</v>
      </c>
      <c r="J31" s="195" t="s">
        <v>24</v>
      </c>
      <c r="K31" s="195"/>
      <c r="L31" s="195"/>
      <c r="M31" s="195"/>
      <c r="N31" s="195"/>
      <c r="O31" s="196"/>
      <c r="P31" s="84"/>
      <c r="Q31" s="43" t="str">
        <f>IF(P31="○",1,"－")</f>
        <v>－</v>
      </c>
      <c r="R31" s="43"/>
      <c r="S31" s="181" t="str">
        <f>IF(P31="○","様式ウ(イ)","－")</f>
        <v>－</v>
      </c>
      <c r="T31" s="181"/>
      <c r="U31" s="41"/>
      <c r="V31" s="15"/>
      <c r="AB31" s="85" t="str">
        <f t="shared" si="0"/>
        <v>－</v>
      </c>
      <c r="AC31" s="86" t="str">
        <f>IF($P31="","",1)</f>
        <v/>
      </c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7"/>
    </row>
    <row r="32" spans="1:40" x14ac:dyDescent="0.15">
      <c r="A32" s="15"/>
      <c r="B32" s="267"/>
      <c r="C32" s="273" t="s">
        <v>25</v>
      </c>
      <c r="D32" s="276" t="s">
        <v>36</v>
      </c>
      <c r="E32" s="276"/>
      <c r="F32" s="276"/>
      <c r="G32" s="276"/>
      <c r="H32" s="277"/>
      <c r="I32" s="48" t="s">
        <v>65</v>
      </c>
      <c r="J32" s="187" t="s">
        <v>41</v>
      </c>
      <c r="K32" s="187"/>
      <c r="L32" s="187"/>
      <c r="M32" s="187"/>
      <c r="N32" s="187"/>
      <c r="O32" s="188"/>
      <c r="P32" s="88" t="s">
        <v>104</v>
      </c>
      <c r="Q32" s="45">
        <f t="shared" ref="Q32:Q39" si="1">IF(P32="○",-1,"－")</f>
        <v>-1</v>
      </c>
      <c r="R32" s="45"/>
      <c r="S32" s="192" t="str">
        <f>IF(P32="○","様式カ(ア)","－")</f>
        <v>様式カ(ア)</v>
      </c>
      <c r="T32" s="192"/>
      <c r="U32" s="41"/>
      <c r="V32" s="15"/>
      <c r="AB32" s="89">
        <f t="shared" si="0"/>
        <v>0</v>
      </c>
      <c r="AC32" s="90">
        <f t="shared" ref="AC32:AC39" si="2">IF($P32="","",-1)</f>
        <v>-1</v>
      </c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1"/>
    </row>
    <row r="33" spans="1:40" x14ac:dyDescent="0.15">
      <c r="A33" s="15"/>
      <c r="B33" s="267"/>
      <c r="C33" s="274"/>
      <c r="D33" s="278"/>
      <c r="E33" s="278"/>
      <c r="F33" s="278"/>
      <c r="G33" s="278"/>
      <c r="H33" s="279"/>
      <c r="I33" s="49" t="s">
        <v>45</v>
      </c>
      <c r="J33" s="56" t="s">
        <v>39</v>
      </c>
      <c r="K33" s="56"/>
      <c r="L33" s="56"/>
      <c r="M33" s="56"/>
      <c r="N33" s="56"/>
      <c r="O33" s="57"/>
      <c r="P33" s="93" t="s">
        <v>104</v>
      </c>
      <c r="Q33" s="50">
        <f t="shared" si="1"/>
        <v>-1</v>
      </c>
      <c r="R33" s="50"/>
      <c r="S33" s="180" t="str">
        <f>IF(P33="○","様式カ(イ)","－")</f>
        <v>様式カ(イ)</v>
      </c>
      <c r="T33" s="180"/>
      <c r="U33" s="41"/>
      <c r="V33" s="15"/>
      <c r="AB33" s="94">
        <f t="shared" si="0"/>
        <v>0</v>
      </c>
      <c r="AC33" s="95">
        <f t="shared" si="2"/>
        <v>-1</v>
      </c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6"/>
    </row>
    <row r="34" spans="1:40" x14ac:dyDescent="0.15">
      <c r="A34" s="15"/>
      <c r="B34" s="267"/>
      <c r="C34" s="274"/>
      <c r="D34" s="278"/>
      <c r="E34" s="278"/>
      <c r="F34" s="278"/>
      <c r="G34" s="278"/>
      <c r="H34" s="279"/>
      <c r="I34" s="49" t="s">
        <v>70</v>
      </c>
      <c r="J34" s="56" t="s">
        <v>38</v>
      </c>
      <c r="K34" s="56"/>
      <c r="L34" s="56"/>
      <c r="M34" s="56"/>
      <c r="N34" s="56"/>
      <c r="O34" s="57"/>
      <c r="P34" s="93" t="s">
        <v>104</v>
      </c>
      <c r="Q34" s="50">
        <f t="shared" si="1"/>
        <v>-1</v>
      </c>
      <c r="R34" s="50"/>
      <c r="S34" s="180" t="str">
        <f>IF(P34="○","様式カ(ウ)","－")</f>
        <v>様式カ(ウ)</v>
      </c>
      <c r="T34" s="180"/>
      <c r="U34" s="41"/>
      <c r="V34" s="15"/>
      <c r="AB34" s="94">
        <f t="shared" si="0"/>
        <v>0</v>
      </c>
      <c r="AC34" s="95">
        <f t="shared" si="2"/>
        <v>-1</v>
      </c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6"/>
    </row>
    <row r="35" spans="1:40" x14ac:dyDescent="0.15">
      <c r="A35" s="15"/>
      <c r="B35" s="267"/>
      <c r="C35" s="274"/>
      <c r="D35" s="278"/>
      <c r="E35" s="278"/>
      <c r="F35" s="278"/>
      <c r="G35" s="278"/>
      <c r="H35" s="279"/>
      <c r="I35" s="49" t="s">
        <v>47</v>
      </c>
      <c r="J35" s="56" t="s">
        <v>37</v>
      </c>
      <c r="K35" s="56"/>
      <c r="L35" s="56"/>
      <c r="M35" s="56"/>
      <c r="N35" s="56"/>
      <c r="O35" s="57"/>
      <c r="P35" s="93" t="s">
        <v>104</v>
      </c>
      <c r="Q35" s="50">
        <f t="shared" si="1"/>
        <v>-1</v>
      </c>
      <c r="R35" s="50"/>
      <c r="S35" s="180" t="str">
        <f>IF(P35="○","様式カ(エ)","－")</f>
        <v>様式カ(エ)</v>
      </c>
      <c r="T35" s="180"/>
      <c r="U35" s="41"/>
      <c r="V35" s="15"/>
      <c r="AB35" s="94">
        <f t="shared" si="0"/>
        <v>0</v>
      </c>
      <c r="AC35" s="95">
        <f t="shared" si="2"/>
        <v>-1</v>
      </c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6"/>
    </row>
    <row r="36" spans="1:40" x14ac:dyDescent="0.15">
      <c r="A36" s="15"/>
      <c r="B36" s="267"/>
      <c r="C36" s="274"/>
      <c r="D36" s="278"/>
      <c r="E36" s="278"/>
      <c r="F36" s="278"/>
      <c r="G36" s="278"/>
      <c r="H36" s="279"/>
      <c r="I36" s="51" t="s">
        <v>69</v>
      </c>
      <c r="J36" s="58" t="s">
        <v>42</v>
      </c>
      <c r="K36" s="56"/>
      <c r="L36" s="56"/>
      <c r="M36" s="56"/>
      <c r="N36" s="56"/>
      <c r="O36" s="57"/>
      <c r="P36" s="93" t="s">
        <v>104</v>
      </c>
      <c r="Q36" s="50">
        <f t="shared" si="1"/>
        <v>-1</v>
      </c>
      <c r="R36" s="50"/>
      <c r="S36" s="180" t="str">
        <f>IF(P36="○","様式カ(オ)","－")</f>
        <v>様式カ(オ)</v>
      </c>
      <c r="T36" s="180"/>
      <c r="U36" s="41"/>
      <c r="V36" s="15"/>
      <c r="AB36" s="94">
        <f t="shared" si="0"/>
        <v>0</v>
      </c>
      <c r="AC36" s="95">
        <f t="shared" si="2"/>
        <v>-1</v>
      </c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6"/>
    </row>
    <row r="37" spans="1:40" x14ac:dyDescent="0.15">
      <c r="A37" s="15"/>
      <c r="B37" s="267"/>
      <c r="C37" s="274"/>
      <c r="D37" s="278"/>
      <c r="E37" s="278"/>
      <c r="F37" s="278"/>
      <c r="G37" s="278"/>
      <c r="H37" s="279"/>
      <c r="I37" s="49" t="s">
        <v>48</v>
      </c>
      <c r="J37" s="56" t="s">
        <v>40</v>
      </c>
      <c r="K37" s="56"/>
      <c r="L37" s="56"/>
      <c r="M37" s="56"/>
      <c r="N37" s="56"/>
      <c r="O37" s="57"/>
      <c r="P37" s="93" t="s">
        <v>104</v>
      </c>
      <c r="Q37" s="50">
        <f t="shared" si="1"/>
        <v>-1</v>
      </c>
      <c r="R37" s="50"/>
      <c r="S37" s="180" t="str">
        <f>IF(P37="○","様式カ(カ)","－")</f>
        <v>様式カ(カ)</v>
      </c>
      <c r="T37" s="180"/>
      <c r="U37" s="41"/>
      <c r="V37" s="15"/>
      <c r="AB37" s="94">
        <f t="shared" si="0"/>
        <v>0</v>
      </c>
      <c r="AC37" s="95">
        <f t="shared" si="2"/>
        <v>-1</v>
      </c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6"/>
    </row>
    <row r="38" spans="1:40" x14ac:dyDescent="0.15">
      <c r="A38" s="15"/>
      <c r="B38" s="267"/>
      <c r="C38" s="274"/>
      <c r="D38" s="278"/>
      <c r="E38" s="278"/>
      <c r="F38" s="278"/>
      <c r="G38" s="278"/>
      <c r="H38" s="279"/>
      <c r="I38" s="51" t="s">
        <v>68</v>
      </c>
      <c r="J38" s="58" t="s">
        <v>62</v>
      </c>
      <c r="K38" s="58"/>
      <c r="L38" s="58"/>
      <c r="M38" s="58"/>
      <c r="N38" s="58"/>
      <c r="O38" s="59"/>
      <c r="P38" s="93" t="s">
        <v>104</v>
      </c>
      <c r="Q38" s="50">
        <f t="shared" si="1"/>
        <v>-1</v>
      </c>
      <c r="R38" s="50"/>
      <c r="S38" s="180" t="str">
        <f>IF(P38="○","様式カ(キ)","－")</f>
        <v>様式カ(キ)</v>
      </c>
      <c r="T38" s="180"/>
      <c r="U38" s="41"/>
      <c r="V38" s="15"/>
      <c r="AB38" s="94">
        <f t="shared" si="0"/>
        <v>0</v>
      </c>
      <c r="AC38" s="95">
        <f t="shared" si="2"/>
        <v>-1</v>
      </c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6"/>
    </row>
    <row r="39" spans="1:40" x14ac:dyDescent="0.15">
      <c r="A39" s="15"/>
      <c r="B39" s="268"/>
      <c r="C39" s="275"/>
      <c r="D39" s="263"/>
      <c r="E39" s="263"/>
      <c r="F39" s="263"/>
      <c r="G39" s="263"/>
      <c r="H39" s="280"/>
      <c r="I39" s="52" t="s">
        <v>49</v>
      </c>
      <c r="J39" s="53" t="s">
        <v>46</v>
      </c>
      <c r="K39" s="53"/>
      <c r="L39" s="53"/>
      <c r="M39" s="53"/>
      <c r="N39" s="53"/>
      <c r="O39" s="69"/>
      <c r="P39" s="84" t="s">
        <v>104</v>
      </c>
      <c r="Q39" s="43">
        <f t="shared" si="1"/>
        <v>-1</v>
      </c>
      <c r="R39" s="43"/>
      <c r="S39" s="181" t="str">
        <f>IF(P39="○","様式カ(ク)","－")</f>
        <v>様式カ(ク)</v>
      </c>
      <c r="T39" s="181"/>
      <c r="U39" s="41"/>
      <c r="V39" s="15"/>
      <c r="AB39" s="85">
        <f t="shared" si="0"/>
        <v>0</v>
      </c>
      <c r="AC39" s="86">
        <f t="shared" si="2"/>
        <v>-1</v>
      </c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7"/>
    </row>
    <row r="40" spans="1:40" ht="13.5" customHeight="1" x14ac:dyDescent="0.15">
      <c r="A40" s="15"/>
      <c r="B40" s="291" t="s">
        <v>97</v>
      </c>
      <c r="C40" s="197" t="s">
        <v>27</v>
      </c>
      <c r="D40" s="200" t="s">
        <v>16</v>
      </c>
      <c r="E40" s="200"/>
      <c r="F40" s="200"/>
      <c r="G40" s="200"/>
      <c r="H40" s="201"/>
      <c r="I40" s="54" t="s">
        <v>64</v>
      </c>
      <c r="J40" s="187" t="s">
        <v>50</v>
      </c>
      <c r="K40" s="187"/>
      <c r="L40" s="187"/>
      <c r="M40" s="187"/>
      <c r="N40" s="187"/>
      <c r="O40" s="188"/>
      <c r="P40" s="88"/>
      <c r="Q40" s="45" t="str">
        <f>IF(P40="○",3,"－")</f>
        <v>－</v>
      </c>
      <c r="R40" s="45"/>
      <c r="S40" s="192" t="str">
        <f>IF(P40="○","様式キ(ア)","－")</f>
        <v>－</v>
      </c>
      <c r="T40" s="192"/>
      <c r="U40" s="41"/>
      <c r="V40" s="15"/>
      <c r="AB40" s="89" t="str">
        <f t="shared" si="0"/>
        <v>－</v>
      </c>
      <c r="AC40" s="90" t="str">
        <f>IF($P40="","",1)</f>
        <v/>
      </c>
      <c r="AD40" s="90" t="str">
        <f>IF($P40="","",2)</f>
        <v/>
      </c>
      <c r="AE40" s="90" t="str">
        <f>IF($P40="","",3)</f>
        <v/>
      </c>
      <c r="AF40" s="90"/>
      <c r="AG40" s="90"/>
      <c r="AH40" s="90"/>
      <c r="AI40" s="90"/>
      <c r="AJ40" s="90"/>
      <c r="AK40" s="90"/>
      <c r="AL40" s="90"/>
      <c r="AM40" s="90"/>
      <c r="AN40" s="91"/>
    </row>
    <row r="41" spans="1:40" x14ac:dyDescent="0.15">
      <c r="A41" s="15"/>
      <c r="B41" s="267"/>
      <c r="C41" s="198"/>
      <c r="D41" s="202"/>
      <c r="E41" s="202"/>
      <c r="F41" s="202"/>
      <c r="G41" s="202"/>
      <c r="H41" s="203"/>
      <c r="I41" s="55" t="s">
        <v>63</v>
      </c>
      <c r="J41" s="193" t="s">
        <v>51</v>
      </c>
      <c r="K41" s="193"/>
      <c r="L41" s="193"/>
      <c r="M41" s="193"/>
      <c r="N41" s="193"/>
      <c r="O41" s="194"/>
      <c r="P41" s="93"/>
      <c r="Q41" s="50" t="str">
        <f>IF(P41="○",1,"－")</f>
        <v>－</v>
      </c>
      <c r="R41" s="50"/>
      <c r="S41" s="180" t="str">
        <f>IF(P41="○","様式キ(イ)","－")</f>
        <v>－</v>
      </c>
      <c r="T41" s="180"/>
      <c r="U41" s="41"/>
      <c r="V41" s="15"/>
      <c r="AB41" s="94" t="str">
        <f t="shared" si="0"/>
        <v>－</v>
      </c>
      <c r="AC41" s="95" t="str">
        <f>IF($P41="","",0.5)</f>
        <v/>
      </c>
      <c r="AD41" s="95" t="str">
        <f>IF($P41="","",1)</f>
        <v/>
      </c>
      <c r="AE41" s="95"/>
      <c r="AF41" s="95"/>
      <c r="AG41" s="95"/>
      <c r="AH41" s="95"/>
      <c r="AI41" s="95"/>
      <c r="AJ41" s="95"/>
      <c r="AK41" s="95"/>
      <c r="AL41" s="95"/>
      <c r="AM41" s="95"/>
      <c r="AN41" s="96"/>
    </row>
    <row r="42" spans="1:40" x14ac:dyDescent="0.15">
      <c r="A42" s="15"/>
      <c r="B42" s="267"/>
      <c r="C42" s="198"/>
      <c r="D42" s="202"/>
      <c r="E42" s="202"/>
      <c r="F42" s="202"/>
      <c r="G42" s="202"/>
      <c r="H42" s="203"/>
      <c r="I42" s="55" t="s">
        <v>44</v>
      </c>
      <c r="J42" s="195" t="s">
        <v>26</v>
      </c>
      <c r="K42" s="195"/>
      <c r="L42" s="195"/>
      <c r="M42" s="195"/>
      <c r="N42" s="195"/>
      <c r="O42" s="196"/>
      <c r="P42" s="93" t="s">
        <v>104</v>
      </c>
      <c r="Q42" s="50">
        <f>IF(P42="○",1.5,"－")</f>
        <v>1.5</v>
      </c>
      <c r="R42" s="50"/>
      <c r="S42" s="180" t="str">
        <f>IF(P42="○","様式キ(ウ)","－")</f>
        <v>様式キ(ウ)</v>
      </c>
      <c r="T42" s="180"/>
      <c r="U42" s="41"/>
      <c r="V42" s="15"/>
      <c r="AB42" s="94">
        <f t="shared" si="0"/>
        <v>0</v>
      </c>
      <c r="AC42" s="95">
        <f>IF($P42="","",1)</f>
        <v>1</v>
      </c>
      <c r="AD42" s="95">
        <f>IF($P42="","",1.5)</f>
        <v>1.5</v>
      </c>
      <c r="AE42" s="95"/>
      <c r="AF42" s="95"/>
      <c r="AG42" s="95"/>
      <c r="AH42" s="95"/>
      <c r="AI42" s="95"/>
      <c r="AJ42" s="95"/>
      <c r="AK42" s="95"/>
      <c r="AL42" s="95"/>
      <c r="AM42" s="95"/>
      <c r="AN42" s="96"/>
    </row>
    <row r="43" spans="1:40" x14ac:dyDescent="0.15">
      <c r="A43" s="15"/>
      <c r="B43" s="267"/>
      <c r="C43" s="198"/>
      <c r="D43" s="202"/>
      <c r="E43" s="202"/>
      <c r="F43" s="202"/>
      <c r="G43" s="202"/>
      <c r="H43" s="203"/>
      <c r="I43" s="125" t="s">
        <v>107</v>
      </c>
      <c r="J43" s="193" t="s">
        <v>52</v>
      </c>
      <c r="K43" s="193"/>
      <c r="L43" s="193"/>
      <c r="M43" s="193"/>
      <c r="N43" s="193"/>
      <c r="O43" s="194"/>
      <c r="P43" s="93" t="s">
        <v>104</v>
      </c>
      <c r="Q43" s="50">
        <f>IF(P43="○",1,"－")</f>
        <v>1</v>
      </c>
      <c r="R43" s="50"/>
      <c r="S43" s="191" t="str">
        <f>IF(P43="○","様式キ(エ)","－")</f>
        <v>様式キ(エ)</v>
      </c>
      <c r="T43" s="191"/>
      <c r="U43" s="41"/>
      <c r="V43" s="15"/>
      <c r="AB43" s="94">
        <f t="shared" si="0"/>
        <v>0</v>
      </c>
      <c r="AC43" s="95">
        <f>IF($P43="","",1)</f>
        <v>1</v>
      </c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6"/>
    </row>
    <row r="44" spans="1:40" x14ac:dyDescent="0.15">
      <c r="A44" s="15"/>
      <c r="B44" s="267"/>
      <c r="C44" s="198"/>
      <c r="D44" s="202"/>
      <c r="E44" s="202"/>
      <c r="F44" s="202"/>
      <c r="G44" s="202"/>
      <c r="H44" s="203"/>
      <c r="I44" s="126" t="s">
        <v>108</v>
      </c>
      <c r="J44" s="193" t="s">
        <v>53</v>
      </c>
      <c r="K44" s="193"/>
      <c r="L44" s="193"/>
      <c r="M44" s="193"/>
      <c r="N44" s="193"/>
      <c r="O44" s="194"/>
      <c r="P44" s="93"/>
      <c r="Q44" s="50" t="str">
        <f>IF(P44="○",0.5,"－")</f>
        <v>－</v>
      </c>
      <c r="R44" s="50"/>
      <c r="S44" s="191" t="str">
        <f>IF(P44="○","様式キ(オ)","－")</f>
        <v>－</v>
      </c>
      <c r="T44" s="191"/>
      <c r="U44" s="41"/>
      <c r="V44" s="15"/>
      <c r="AB44" s="94" t="str">
        <f t="shared" si="0"/>
        <v>－</v>
      </c>
      <c r="AC44" s="95" t="str">
        <f>IF($P44="","",0.5)</f>
        <v/>
      </c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6"/>
    </row>
    <row r="45" spans="1:40" x14ac:dyDescent="0.15">
      <c r="A45" s="15"/>
      <c r="B45" s="267"/>
      <c r="C45" s="199"/>
      <c r="D45" s="204"/>
      <c r="E45" s="204"/>
      <c r="F45" s="204"/>
      <c r="G45" s="204"/>
      <c r="H45" s="205"/>
      <c r="I45" s="126" t="s">
        <v>109</v>
      </c>
      <c r="J45" s="283" t="s">
        <v>72</v>
      </c>
      <c r="K45" s="283"/>
      <c r="L45" s="283"/>
      <c r="M45" s="283"/>
      <c r="N45" s="283"/>
      <c r="O45" s="284"/>
      <c r="P45" s="84"/>
      <c r="Q45" s="43" t="str">
        <f>IF(P45="○",1,"－")</f>
        <v>－</v>
      </c>
      <c r="R45" s="43"/>
      <c r="S45" s="186" t="str">
        <f>IF(P45="○","様式キ(カ)","－")</f>
        <v>－</v>
      </c>
      <c r="T45" s="186"/>
      <c r="U45" s="41"/>
      <c r="V45" s="15"/>
      <c r="AB45" s="85" t="str">
        <f t="shared" si="0"/>
        <v>－</v>
      </c>
      <c r="AC45" s="86" t="str">
        <f>IF($P45="","",1)</f>
        <v/>
      </c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7"/>
    </row>
    <row r="46" spans="1:40" x14ac:dyDescent="0.15">
      <c r="A46" s="15"/>
      <c r="B46" s="267"/>
      <c r="C46" s="197" t="s">
        <v>28</v>
      </c>
      <c r="D46" s="200" t="s">
        <v>23</v>
      </c>
      <c r="E46" s="200"/>
      <c r="F46" s="200"/>
      <c r="G46" s="200"/>
      <c r="H46" s="201"/>
      <c r="I46" s="46" t="s">
        <v>64</v>
      </c>
      <c r="J46" s="207" t="s">
        <v>76</v>
      </c>
      <c r="K46" s="207"/>
      <c r="L46" s="207"/>
      <c r="M46" s="207"/>
      <c r="N46" s="207"/>
      <c r="O46" s="208"/>
      <c r="P46" s="88"/>
      <c r="Q46" s="45" t="str">
        <f>IF(P46="○",3,"－")</f>
        <v>－</v>
      </c>
      <c r="R46" s="129"/>
      <c r="S46" s="192" t="str">
        <f>IF(P46="○","不要","－")</f>
        <v>－</v>
      </c>
      <c r="T46" s="192"/>
      <c r="U46" s="41"/>
      <c r="V46" s="15"/>
      <c r="AB46" s="97" t="str">
        <f t="shared" si="0"/>
        <v>－</v>
      </c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9"/>
    </row>
    <row r="47" spans="1:40" x14ac:dyDescent="0.15">
      <c r="A47" s="15"/>
      <c r="B47" s="267"/>
      <c r="C47" s="198"/>
      <c r="D47" s="202"/>
      <c r="E47" s="202"/>
      <c r="F47" s="202"/>
      <c r="G47" s="202"/>
      <c r="H47" s="203"/>
      <c r="I47" s="47" t="s">
        <v>63</v>
      </c>
      <c r="J47" s="195" t="s">
        <v>75</v>
      </c>
      <c r="K47" s="195"/>
      <c r="L47" s="195"/>
      <c r="M47" s="195"/>
      <c r="N47" s="195"/>
      <c r="O47" s="196"/>
      <c r="P47" s="93"/>
      <c r="Q47" s="50" t="str">
        <f>IF(P47="○",3,"－")</f>
        <v>－</v>
      </c>
      <c r="R47" s="130"/>
      <c r="S47" s="180" t="str">
        <f>IF(P47="○","不要","－")</f>
        <v>－</v>
      </c>
      <c r="T47" s="180"/>
      <c r="U47" s="41"/>
      <c r="V47" s="15"/>
      <c r="AB47" s="100" t="str">
        <f t="shared" si="0"/>
        <v>－</v>
      </c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2"/>
    </row>
    <row r="48" spans="1:40" x14ac:dyDescent="0.15">
      <c r="A48" s="15"/>
      <c r="B48" s="267"/>
      <c r="C48" s="198"/>
      <c r="D48" s="202"/>
      <c r="E48" s="202"/>
      <c r="F48" s="202"/>
      <c r="G48" s="202"/>
      <c r="H48" s="203"/>
      <c r="I48" s="60" t="s">
        <v>44</v>
      </c>
      <c r="J48" s="289" t="s">
        <v>74</v>
      </c>
      <c r="K48" s="289"/>
      <c r="L48" s="289"/>
      <c r="M48" s="289"/>
      <c r="N48" s="289"/>
      <c r="O48" s="290"/>
      <c r="P48" s="93"/>
      <c r="Q48" s="50" t="str">
        <f>IF(P48="○",3,"－")</f>
        <v>－</v>
      </c>
      <c r="R48" s="130"/>
      <c r="S48" s="180" t="str">
        <f>IF(P48="○","不要","－")</f>
        <v>－</v>
      </c>
      <c r="T48" s="180"/>
      <c r="U48" s="41"/>
      <c r="V48" s="15"/>
      <c r="AB48" s="100" t="str">
        <f t="shared" si="0"/>
        <v>－</v>
      </c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2"/>
    </row>
    <row r="49" spans="1:40" x14ac:dyDescent="0.15">
      <c r="A49" s="15"/>
      <c r="B49" s="267"/>
      <c r="C49" s="198"/>
      <c r="D49" s="202"/>
      <c r="E49" s="202"/>
      <c r="F49" s="202"/>
      <c r="G49" s="202"/>
      <c r="H49" s="203"/>
      <c r="I49" s="47" t="s">
        <v>67</v>
      </c>
      <c r="J49" s="195" t="s">
        <v>66</v>
      </c>
      <c r="K49" s="195"/>
      <c r="L49" s="195"/>
      <c r="M49" s="195"/>
      <c r="N49" s="195"/>
      <c r="O49" s="196"/>
      <c r="P49" s="93"/>
      <c r="Q49" s="50" t="str">
        <f>IF(P49="○",1,"－")</f>
        <v>－</v>
      </c>
      <c r="R49" s="50"/>
      <c r="S49" s="180" t="str">
        <f>IF(P49="○","様式ク(エ)","－")</f>
        <v>－</v>
      </c>
      <c r="T49" s="180"/>
      <c r="U49" s="41"/>
      <c r="V49" s="15"/>
      <c r="AB49" s="94" t="str">
        <f t="shared" si="0"/>
        <v>－</v>
      </c>
      <c r="AC49" s="95" t="str">
        <f>IF($P49="","",1)</f>
        <v/>
      </c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6"/>
    </row>
    <row r="50" spans="1:40" x14ac:dyDescent="0.15">
      <c r="A50" s="15"/>
      <c r="B50" s="267"/>
      <c r="C50" s="198"/>
      <c r="D50" s="202"/>
      <c r="E50" s="202"/>
      <c r="F50" s="202"/>
      <c r="G50" s="202"/>
      <c r="H50" s="203"/>
      <c r="I50" s="47" t="s">
        <v>69</v>
      </c>
      <c r="J50" s="195" t="s">
        <v>73</v>
      </c>
      <c r="K50" s="195"/>
      <c r="L50" s="195"/>
      <c r="M50" s="195"/>
      <c r="N50" s="195"/>
      <c r="O50" s="196"/>
      <c r="P50" s="93" t="s">
        <v>104</v>
      </c>
      <c r="Q50" s="50">
        <f>IF(P50="○",1,"－")</f>
        <v>1</v>
      </c>
      <c r="R50" s="50"/>
      <c r="S50" s="180" t="str">
        <f>IF(P50="○","様式ク(オ)","－")</f>
        <v>様式ク(オ)</v>
      </c>
      <c r="T50" s="180"/>
      <c r="U50" s="41"/>
      <c r="V50" s="15"/>
      <c r="X50" s="72" t="s">
        <v>114</v>
      </c>
      <c r="AB50" s="94">
        <f t="shared" si="0"/>
        <v>0</v>
      </c>
      <c r="AC50" s="95">
        <f>IF($P50="","",1)</f>
        <v>1</v>
      </c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6"/>
    </row>
    <row r="51" spans="1:40" x14ac:dyDescent="0.15">
      <c r="A51" s="15"/>
      <c r="B51" s="267"/>
      <c r="C51" s="199"/>
      <c r="D51" s="204"/>
      <c r="E51" s="204"/>
      <c r="F51" s="204"/>
      <c r="G51" s="204"/>
      <c r="H51" s="205"/>
      <c r="I51" s="40" t="s">
        <v>48</v>
      </c>
      <c r="J51" s="281" t="s">
        <v>103</v>
      </c>
      <c r="K51" s="281"/>
      <c r="L51" s="281"/>
      <c r="M51" s="281"/>
      <c r="N51" s="281"/>
      <c r="O51" s="282"/>
      <c r="P51" s="84" t="s">
        <v>104</v>
      </c>
      <c r="Q51" s="43">
        <f>IF(P51="○",1,"－")</f>
        <v>1</v>
      </c>
      <c r="R51" s="43"/>
      <c r="S51" s="181" t="str">
        <f>IF(P51="○","様式ク(カ)","－")</f>
        <v>様式ク(カ)</v>
      </c>
      <c r="T51" s="181"/>
      <c r="U51" s="41"/>
      <c r="V51" s="15"/>
      <c r="X51" s="103"/>
      <c r="Y51" s="104" t="s">
        <v>80</v>
      </c>
      <c r="Z51" s="104" t="s">
        <v>81</v>
      </c>
      <c r="AB51" s="85">
        <f t="shared" si="0"/>
        <v>0</v>
      </c>
      <c r="AC51" s="86">
        <f>IF($P51="","",0.5)</f>
        <v>0.5</v>
      </c>
      <c r="AD51" s="86">
        <f>IF($P51="","",1)</f>
        <v>1</v>
      </c>
      <c r="AE51" s="86"/>
      <c r="AF51" s="86"/>
      <c r="AG51" s="86"/>
      <c r="AH51" s="86"/>
      <c r="AI51" s="86"/>
      <c r="AJ51" s="86"/>
      <c r="AK51" s="86"/>
      <c r="AL51" s="86"/>
      <c r="AM51" s="86"/>
      <c r="AN51" s="87"/>
    </row>
    <row r="52" spans="1:40" ht="13.5" customHeight="1" x14ac:dyDescent="0.15">
      <c r="A52" s="15"/>
      <c r="B52" s="267"/>
      <c r="C52" s="121" t="s">
        <v>31</v>
      </c>
      <c r="D52" s="292" t="s">
        <v>29</v>
      </c>
      <c r="E52" s="292"/>
      <c r="F52" s="292"/>
      <c r="G52" s="292"/>
      <c r="H52" s="293"/>
      <c r="I52" s="44" t="s">
        <v>64</v>
      </c>
      <c r="J52" s="292" t="s">
        <v>30</v>
      </c>
      <c r="K52" s="292"/>
      <c r="L52" s="292"/>
      <c r="M52" s="292"/>
      <c r="N52" s="292"/>
      <c r="O52" s="293"/>
      <c r="P52" s="105" t="s">
        <v>104</v>
      </c>
      <c r="Q52" s="63">
        <f>IF(P52="○",1,"－")</f>
        <v>1</v>
      </c>
      <c r="R52" s="63"/>
      <c r="S52" s="206" t="str">
        <f>IF(P52="○","不要","－")</f>
        <v>不要</v>
      </c>
      <c r="T52" s="206"/>
      <c r="U52" s="41"/>
      <c r="V52" s="15"/>
      <c r="X52" s="104" t="s">
        <v>84</v>
      </c>
      <c r="Y52" s="106"/>
      <c r="Z52" s="106" t="s">
        <v>104</v>
      </c>
      <c r="AA52" s="107" t="str">
        <f>IF(AND(P52="",Y52="",Z52=""),"",IF(AND(P52="",Y52="○"),"←入力しないでください",IF(AND(P52="",Z52="○"),"←入力しないでください","")))</f>
        <v/>
      </c>
      <c r="AB52" s="108">
        <f t="shared" si="0"/>
        <v>0</v>
      </c>
      <c r="AC52" s="109">
        <f>IF(P52="","",IF(AN52=1,0.5,IF(AN52=2,1,"")))</f>
        <v>1</v>
      </c>
      <c r="AD52" s="109" t="str">
        <f>IF(P52="","",IF(AN52=1,1,IF(AN52=2,"","")))</f>
        <v/>
      </c>
      <c r="AE52" s="109"/>
      <c r="AF52" s="109"/>
      <c r="AG52" s="109"/>
      <c r="AH52" s="109"/>
      <c r="AI52" s="109"/>
      <c r="AJ52" s="109"/>
      <c r="AK52" s="109"/>
      <c r="AL52" s="109"/>
      <c r="AM52" s="109"/>
      <c r="AN52" s="110">
        <f>IF(AND(発注者入力!Y52="○",発注者入力!Z52=""),1,IF(AND(発注者入力!Y52="",発注者入力!Z52="○"),2,""))</f>
        <v>2</v>
      </c>
    </row>
    <row r="53" spans="1:40" ht="13.5" customHeight="1" x14ac:dyDescent="0.15">
      <c r="A53" s="111"/>
      <c r="B53" s="267"/>
      <c r="C53" s="197" t="s">
        <v>34</v>
      </c>
      <c r="D53" s="200" t="s">
        <v>32</v>
      </c>
      <c r="E53" s="200"/>
      <c r="F53" s="200"/>
      <c r="G53" s="200"/>
      <c r="H53" s="201"/>
      <c r="I53" s="46" t="s">
        <v>65</v>
      </c>
      <c r="J53" s="285" t="s">
        <v>101</v>
      </c>
      <c r="K53" s="286"/>
      <c r="L53" s="286"/>
      <c r="M53" s="287"/>
      <c r="N53" s="287"/>
      <c r="O53" s="288"/>
      <c r="P53" s="88"/>
      <c r="Q53" s="45" t="str">
        <f>IF(P53="○",1.5,"－")</f>
        <v>－</v>
      </c>
      <c r="R53" s="45"/>
      <c r="S53" s="192" t="str">
        <f>IF(P53="○","様式コ(ア)","－")</f>
        <v>－</v>
      </c>
      <c r="T53" s="192"/>
      <c r="U53" s="41"/>
      <c r="V53" s="15"/>
      <c r="X53" s="112"/>
      <c r="Y53" s="179" t="str">
        <f>IF(発注者入力!P52="","",IF(AND(Y52="",Z52=""),"どちらかに○",IF(AND(Y52="○",Z52="○"),"どちらかに○","")))</f>
        <v/>
      </c>
      <c r="Z53" s="179"/>
      <c r="AB53" s="89" t="str">
        <f t="shared" si="0"/>
        <v>－</v>
      </c>
      <c r="AC53" s="90" t="str">
        <f>IF($P53="","",0.5)</f>
        <v/>
      </c>
      <c r="AD53" s="90" t="str">
        <f>IF($P53="","",1)</f>
        <v/>
      </c>
      <c r="AE53" s="90" t="str">
        <f>IF($P53="","",1.5)</f>
        <v/>
      </c>
      <c r="AF53" s="90"/>
      <c r="AG53" s="90"/>
      <c r="AH53" s="90"/>
      <c r="AI53" s="90"/>
      <c r="AJ53" s="90"/>
      <c r="AK53" s="90"/>
      <c r="AL53" s="90"/>
      <c r="AM53" s="90"/>
      <c r="AN53" s="91"/>
    </row>
    <row r="54" spans="1:40" x14ac:dyDescent="0.15">
      <c r="A54" s="15"/>
      <c r="B54" s="267"/>
      <c r="C54" s="198"/>
      <c r="D54" s="202"/>
      <c r="E54" s="202"/>
      <c r="F54" s="202"/>
      <c r="G54" s="202"/>
      <c r="H54" s="203"/>
      <c r="I54" s="40" t="s">
        <v>45</v>
      </c>
      <c r="J54" s="64" t="s">
        <v>33</v>
      </c>
      <c r="K54" s="64"/>
      <c r="L54" s="64"/>
      <c r="M54" s="64"/>
      <c r="N54" s="64"/>
      <c r="O54" s="65"/>
      <c r="P54" s="93"/>
      <c r="Q54" s="50" t="str">
        <f t="shared" ref="Q54:Q63" si="3">IF(P54="○",1,"－")</f>
        <v>－</v>
      </c>
      <c r="R54" s="50"/>
      <c r="S54" s="180" t="str">
        <f>IF(P54="○","様式コ(イ)","－")</f>
        <v>－</v>
      </c>
      <c r="T54" s="180"/>
      <c r="U54" s="41"/>
      <c r="V54" s="15"/>
      <c r="AB54" s="94" t="str">
        <f t="shared" si="0"/>
        <v>－</v>
      </c>
      <c r="AC54" s="95" t="str">
        <f>IF($P54="","",1)</f>
        <v/>
      </c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6"/>
    </row>
    <row r="55" spans="1:40" x14ac:dyDescent="0.15">
      <c r="A55" s="15"/>
      <c r="B55" s="267"/>
      <c r="C55" s="198"/>
      <c r="D55" s="202"/>
      <c r="E55" s="202"/>
      <c r="F55" s="202"/>
      <c r="G55" s="202"/>
      <c r="H55" s="203"/>
      <c r="I55" s="47" t="s">
        <v>70</v>
      </c>
      <c r="J55" s="195" t="s">
        <v>61</v>
      </c>
      <c r="K55" s="195"/>
      <c r="L55" s="195"/>
      <c r="M55" s="195"/>
      <c r="N55" s="195"/>
      <c r="O55" s="196"/>
      <c r="P55" s="93" t="s">
        <v>104</v>
      </c>
      <c r="Q55" s="50">
        <f t="shared" si="3"/>
        <v>1</v>
      </c>
      <c r="R55" s="50"/>
      <c r="S55" s="180" t="str">
        <f>IF(P55="○","様式コ(ウ)","－")</f>
        <v>様式コ(ウ)</v>
      </c>
      <c r="T55" s="180"/>
      <c r="U55" s="41"/>
      <c r="V55" s="15"/>
      <c r="AB55" s="94">
        <f t="shared" si="0"/>
        <v>0</v>
      </c>
      <c r="AC55" s="95">
        <f>IF($P55="","",1)</f>
        <v>1</v>
      </c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6"/>
    </row>
    <row r="56" spans="1:40" x14ac:dyDescent="0.15">
      <c r="A56" s="15"/>
      <c r="B56" s="267"/>
      <c r="C56" s="198"/>
      <c r="D56" s="202"/>
      <c r="E56" s="202"/>
      <c r="F56" s="202"/>
      <c r="G56" s="202"/>
      <c r="H56" s="203"/>
      <c r="I56" s="66" t="s">
        <v>47</v>
      </c>
      <c r="J56" s="67" t="s">
        <v>102</v>
      </c>
      <c r="K56" s="67"/>
      <c r="L56" s="67"/>
      <c r="M56" s="67"/>
      <c r="N56" s="67"/>
      <c r="O56" s="68"/>
      <c r="P56" s="93" t="s">
        <v>104</v>
      </c>
      <c r="Q56" s="50">
        <f t="shared" si="3"/>
        <v>1</v>
      </c>
      <c r="R56" s="50"/>
      <c r="S56" s="180" t="str">
        <f>IF(P56="○","様式コ(エ)","－")</f>
        <v>様式コ(エ)</v>
      </c>
      <c r="T56" s="180"/>
      <c r="U56" s="41"/>
      <c r="V56" s="15"/>
      <c r="AB56" s="94">
        <f t="shared" si="0"/>
        <v>0</v>
      </c>
      <c r="AC56" s="95">
        <f>IF($P56="","",1)</f>
        <v>1</v>
      </c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6"/>
    </row>
    <row r="57" spans="1:40" x14ac:dyDescent="0.15">
      <c r="A57" s="15"/>
      <c r="B57" s="267"/>
      <c r="C57" s="198"/>
      <c r="D57" s="204"/>
      <c r="E57" s="204"/>
      <c r="F57" s="204"/>
      <c r="G57" s="204"/>
      <c r="H57" s="205"/>
      <c r="I57" s="40" t="s">
        <v>98</v>
      </c>
      <c r="J57" s="64" t="s">
        <v>99</v>
      </c>
      <c r="K57" s="64"/>
      <c r="L57" s="64"/>
      <c r="M57" s="64"/>
      <c r="N57" s="64"/>
      <c r="O57" s="65"/>
      <c r="P57" s="113"/>
      <c r="Q57" s="50" t="str">
        <f>IF(P57="○",1,"－")</f>
        <v>－</v>
      </c>
      <c r="R57" s="50"/>
      <c r="S57" s="180" t="str">
        <f>IF(P57="○","様式コ(カ)","－")</f>
        <v>－</v>
      </c>
      <c r="T57" s="180"/>
      <c r="U57" s="41"/>
      <c r="V57" s="15"/>
      <c r="AB57" s="85" t="str">
        <f t="shared" si="0"/>
        <v>－</v>
      </c>
      <c r="AC57" s="86" t="str">
        <f>IF($P57="","",1)</f>
        <v/>
      </c>
      <c r="AD57" s="86"/>
      <c r="AE57" s="86"/>
      <c r="AF57" s="86"/>
      <c r="AG57" s="86"/>
      <c r="AH57" s="86"/>
      <c r="AI57" s="86"/>
      <c r="AJ57" s="86"/>
      <c r="AK57" s="86"/>
      <c r="AL57" s="86"/>
      <c r="AM57" s="95"/>
      <c r="AN57" s="96"/>
    </row>
    <row r="58" spans="1:40" x14ac:dyDescent="0.15">
      <c r="A58" s="15"/>
      <c r="B58" s="267"/>
      <c r="C58" s="197" t="s">
        <v>35</v>
      </c>
      <c r="D58" s="276" t="s">
        <v>54</v>
      </c>
      <c r="E58" s="276"/>
      <c r="F58" s="276"/>
      <c r="G58" s="276"/>
      <c r="H58" s="277"/>
      <c r="I58" s="48" t="s">
        <v>64</v>
      </c>
      <c r="J58" s="187" t="s">
        <v>79</v>
      </c>
      <c r="K58" s="187"/>
      <c r="L58" s="187"/>
      <c r="M58" s="187"/>
      <c r="N58" s="187"/>
      <c r="O58" s="188"/>
      <c r="P58" s="88" t="s">
        <v>104</v>
      </c>
      <c r="Q58" s="45">
        <f t="shared" si="3"/>
        <v>1</v>
      </c>
      <c r="R58" s="45"/>
      <c r="S58" s="192" t="str">
        <f>IF(P58="○","様式サ(ア)","－")</f>
        <v>様式サ(ア)</v>
      </c>
      <c r="T58" s="192"/>
      <c r="U58" s="41"/>
      <c r="V58" s="15"/>
      <c r="AB58" s="81">
        <f t="shared" si="0"/>
        <v>0</v>
      </c>
      <c r="AC58" s="82">
        <f>IF($P58="","",0.5)</f>
        <v>0.5</v>
      </c>
      <c r="AD58" s="82">
        <f>IF($P58="","",1)</f>
        <v>1</v>
      </c>
      <c r="AE58" s="82"/>
      <c r="AF58" s="82"/>
      <c r="AG58" s="82"/>
      <c r="AH58" s="82"/>
      <c r="AI58" s="82"/>
      <c r="AJ58" s="82"/>
      <c r="AK58" s="82"/>
      <c r="AL58" s="82"/>
      <c r="AM58" s="90"/>
      <c r="AN58" s="91"/>
    </row>
    <row r="59" spans="1:40" x14ac:dyDescent="0.15">
      <c r="A59" s="15"/>
      <c r="B59" s="267"/>
      <c r="C59" s="198"/>
      <c r="D59" s="278"/>
      <c r="E59" s="278"/>
      <c r="F59" s="278"/>
      <c r="G59" s="278"/>
      <c r="H59" s="279"/>
      <c r="I59" s="66" t="s">
        <v>45</v>
      </c>
      <c r="J59" s="193" t="s">
        <v>55</v>
      </c>
      <c r="K59" s="193"/>
      <c r="L59" s="193"/>
      <c r="M59" s="193"/>
      <c r="N59" s="193"/>
      <c r="O59" s="194"/>
      <c r="P59" s="93" t="s">
        <v>104</v>
      </c>
      <c r="Q59" s="50">
        <f t="shared" si="3"/>
        <v>1</v>
      </c>
      <c r="R59" s="50"/>
      <c r="S59" s="180" t="str">
        <f>IF(P59="○","様式サ(イ)","－")</f>
        <v>様式サ(イ)</v>
      </c>
      <c r="T59" s="180"/>
      <c r="U59" s="41"/>
      <c r="V59" s="15"/>
      <c r="X59" s="72" t="s">
        <v>113</v>
      </c>
      <c r="AB59" s="94">
        <f t="shared" si="0"/>
        <v>0</v>
      </c>
      <c r="AC59" s="95">
        <f>IF($P59="","",0.5)</f>
        <v>0.5</v>
      </c>
      <c r="AD59" s="95">
        <f>IF($P59="","",1)</f>
        <v>1</v>
      </c>
      <c r="AE59" s="95"/>
      <c r="AF59" s="95"/>
      <c r="AG59" s="95"/>
      <c r="AH59" s="95"/>
      <c r="AI59" s="95"/>
      <c r="AJ59" s="95"/>
      <c r="AK59" s="95"/>
      <c r="AL59" s="95"/>
      <c r="AM59" s="95"/>
      <c r="AN59" s="96"/>
    </row>
    <row r="60" spans="1:40" x14ac:dyDescent="0.15">
      <c r="A60" s="15"/>
      <c r="B60" s="267"/>
      <c r="C60" s="199"/>
      <c r="D60" s="263"/>
      <c r="E60" s="263"/>
      <c r="F60" s="263"/>
      <c r="G60" s="263"/>
      <c r="H60" s="280"/>
      <c r="I60" s="52" t="s">
        <v>67</v>
      </c>
      <c r="J60" s="283" t="s">
        <v>111</v>
      </c>
      <c r="K60" s="283"/>
      <c r="L60" s="283"/>
      <c r="M60" s="283"/>
      <c r="N60" s="283"/>
      <c r="O60" s="284"/>
      <c r="P60" s="84"/>
      <c r="Q60" s="127" t="str">
        <f>IF(P60="○",0.5,"－")</f>
        <v>－</v>
      </c>
      <c r="R60" s="43"/>
      <c r="S60" s="181" t="str">
        <f>IF(P60="○","様式サ(エ)","－")</f>
        <v>－</v>
      </c>
      <c r="T60" s="181"/>
      <c r="U60" s="41"/>
      <c r="V60" s="15"/>
      <c r="X60" s="103"/>
      <c r="Y60" s="104" t="s">
        <v>86</v>
      </c>
      <c r="Z60" s="104" t="s">
        <v>82</v>
      </c>
      <c r="AB60" s="85" t="str">
        <f t="shared" si="0"/>
        <v>－</v>
      </c>
      <c r="AC60" s="86" t="str">
        <f>IF($P60="","",0.5)</f>
        <v/>
      </c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7"/>
    </row>
    <row r="61" spans="1:40" ht="14.25" customHeight="1" x14ac:dyDescent="0.15">
      <c r="A61" s="15"/>
      <c r="B61" s="267"/>
      <c r="C61" s="61" t="s">
        <v>105</v>
      </c>
      <c r="D61" s="189" t="s">
        <v>106</v>
      </c>
      <c r="E61" s="189"/>
      <c r="F61" s="189"/>
      <c r="G61" s="189"/>
      <c r="H61" s="190"/>
      <c r="I61" s="48" t="s">
        <v>64</v>
      </c>
      <c r="J61" s="187" t="s">
        <v>110</v>
      </c>
      <c r="K61" s="187"/>
      <c r="L61" s="187"/>
      <c r="M61" s="187"/>
      <c r="N61" s="187"/>
      <c r="O61" s="188"/>
      <c r="P61" s="84"/>
      <c r="Q61" s="127" t="str">
        <f>IF(P61="○",2,"－")</f>
        <v>－</v>
      </c>
      <c r="R61" s="45"/>
      <c r="S61" s="186" t="str">
        <f>IF(P61="○","様式シ(ア)","－")</f>
        <v>－</v>
      </c>
      <c r="T61" s="186"/>
      <c r="U61" s="41"/>
      <c r="V61" s="15"/>
      <c r="X61" s="104" t="s">
        <v>84</v>
      </c>
      <c r="Y61" s="106" t="s">
        <v>104</v>
      </c>
      <c r="Z61" s="106"/>
      <c r="AA61" s="107" t="str">
        <f>IF(AND(P62="",Y61="",Z61=""),"",IF(AND(P62="",Y61="○"),"←入力しないでください",IF(AND(P62="",Z61="○"),"←入力しないでください","")))</f>
        <v/>
      </c>
      <c r="AB61" s="89" t="str">
        <f t="shared" si="0"/>
        <v>－</v>
      </c>
      <c r="AC61" s="90" t="str">
        <f>IF($P61="","",0.5)</f>
        <v/>
      </c>
      <c r="AD61" s="90" t="str">
        <f>IF($P61="","",1)</f>
        <v/>
      </c>
      <c r="AE61" s="90" t="str">
        <f>IF($P61="","",2)</f>
        <v/>
      </c>
      <c r="AF61" s="90"/>
      <c r="AG61" s="90"/>
      <c r="AH61" s="90"/>
      <c r="AI61" s="90"/>
      <c r="AJ61" s="90"/>
      <c r="AK61" s="90"/>
      <c r="AL61" s="90"/>
      <c r="AM61" s="90"/>
      <c r="AN61" s="122"/>
    </row>
    <row r="62" spans="1:40" ht="13.5" customHeight="1" x14ac:dyDescent="0.15">
      <c r="A62" s="15"/>
      <c r="B62" s="267"/>
      <c r="C62" s="273" t="s">
        <v>112</v>
      </c>
      <c r="D62" s="276" t="s">
        <v>56</v>
      </c>
      <c r="E62" s="276"/>
      <c r="F62" s="276"/>
      <c r="G62" s="276"/>
      <c r="H62" s="277"/>
      <c r="I62" s="46" t="s">
        <v>64</v>
      </c>
      <c r="J62" s="207" t="s">
        <v>59</v>
      </c>
      <c r="K62" s="207"/>
      <c r="L62" s="207"/>
      <c r="M62" s="207"/>
      <c r="N62" s="207"/>
      <c r="O62" s="208"/>
      <c r="P62" s="88" t="s">
        <v>104</v>
      </c>
      <c r="Q62" s="45">
        <f t="shared" si="3"/>
        <v>1</v>
      </c>
      <c r="R62" s="45"/>
      <c r="S62" s="192" t="str">
        <f>IF(P62="○","様式ス(ア)","－")</f>
        <v>様式ス(ア)</v>
      </c>
      <c r="T62" s="192"/>
      <c r="U62" s="41"/>
      <c r="V62" s="15"/>
      <c r="X62" s="114"/>
      <c r="Y62" s="179" t="str">
        <f>IF(発注者入力!P62="","",IF(AND(Y61="",Z61=""),"どちらかに○",IF(AND(Y61="○",Z61="○"),"どちらかに○","")))</f>
        <v/>
      </c>
      <c r="Z62" s="179"/>
      <c r="AB62" s="89">
        <f t="shared" si="0"/>
        <v>0</v>
      </c>
      <c r="AC62" s="90">
        <f>IF(P62="","",IF(AN62=1,0.5,IF(AN62=2,1,"")))</f>
        <v>0.5</v>
      </c>
      <c r="AD62" s="90">
        <f>IF(P62="","",IF(AN62=1,1,IF(AN62=2,"","")))</f>
        <v>1</v>
      </c>
      <c r="AE62" s="90"/>
      <c r="AF62" s="90"/>
      <c r="AG62" s="90"/>
      <c r="AH62" s="90"/>
      <c r="AI62" s="90"/>
      <c r="AJ62" s="90"/>
      <c r="AK62" s="90"/>
      <c r="AL62" s="90"/>
      <c r="AM62" s="90"/>
      <c r="AN62" s="110">
        <f>IF(AND(発注者入力!Y61="○",発注者入力!Z61=""),1,IF(AND(発注者入力!Y61="",発注者入力!Z61="○"),2,""))</f>
        <v>1</v>
      </c>
    </row>
    <row r="63" spans="1:40" x14ac:dyDescent="0.15">
      <c r="A63" s="15"/>
      <c r="B63" s="268"/>
      <c r="C63" s="275"/>
      <c r="D63" s="263"/>
      <c r="E63" s="263"/>
      <c r="F63" s="263"/>
      <c r="G63" s="263"/>
      <c r="H63" s="280"/>
      <c r="I63" s="47" t="s">
        <v>63</v>
      </c>
      <c r="J63" s="281" t="s">
        <v>100</v>
      </c>
      <c r="K63" s="281"/>
      <c r="L63" s="281"/>
      <c r="M63" s="281"/>
      <c r="N63" s="281"/>
      <c r="O63" s="282"/>
      <c r="P63" s="84"/>
      <c r="Q63" s="43" t="str">
        <f t="shared" si="3"/>
        <v>－</v>
      </c>
      <c r="R63" s="43"/>
      <c r="S63" s="181" t="str">
        <f>IF(P63="○","様式ス(イ)","－")</f>
        <v>－</v>
      </c>
      <c r="T63" s="181"/>
      <c r="U63" s="41"/>
      <c r="V63" s="15"/>
      <c r="AB63" s="85" t="str">
        <f t="shared" si="0"/>
        <v>－</v>
      </c>
      <c r="AC63" s="86" t="str">
        <f>IF($P63="","",1)</f>
        <v/>
      </c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122"/>
    </row>
    <row r="64" spans="1:40" x14ac:dyDescent="0.15">
      <c r="A64" s="15"/>
      <c r="B64" s="182" t="s">
        <v>43</v>
      </c>
      <c r="C64" s="183"/>
      <c r="D64" s="183"/>
      <c r="E64" s="183"/>
      <c r="F64" s="183"/>
      <c r="G64" s="183"/>
      <c r="H64" s="183"/>
      <c r="I64" s="183"/>
      <c r="J64" s="184"/>
      <c r="K64" s="184"/>
      <c r="L64" s="184"/>
      <c r="M64" s="184"/>
      <c r="N64" s="184"/>
      <c r="O64" s="185"/>
      <c r="P64" s="62"/>
      <c r="Q64" s="71">
        <f>IF(SUM(Q26:Q31,Q40:Q63),SUM(Q26:Q31,Q40:Q63))</f>
        <v>15.5</v>
      </c>
      <c r="R64" s="62">
        <f>SUM(R26:R63)</f>
        <v>0</v>
      </c>
      <c r="S64" s="270"/>
      <c r="T64" s="185"/>
      <c r="U64" s="28"/>
      <c r="V64" s="15"/>
    </row>
    <row r="65" spans="2:40" x14ac:dyDescent="0.1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29"/>
      <c r="Q65" s="16"/>
      <c r="R65" s="16"/>
      <c r="S65" s="29"/>
      <c r="T65" s="29"/>
      <c r="U65" s="124"/>
      <c r="V65" s="123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6"/>
    </row>
    <row r="66" spans="2:40" x14ac:dyDescent="0.15"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20"/>
    </row>
  </sheetData>
  <sheetProtection sheet="1" selectLockedCells="1"/>
  <dataConsolidate/>
  <mergeCells count="130">
    <mergeCell ref="J43:O43"/>
    <mergeCell ref="J44:O44"/>
    <mergeCell ref="J45:O45"/>
    <mergeCell ref="C62:C63"/>
    <mergeCell ref="D62:H63"/>
    <mergeCell ref="B40:B63"/>
    <mergeCell ref="D52:H52"/>
    <mergeCell ref="C58:C60"/>
    <mergeCell ref="D58:H60"/>
    <mergeCell ref="J52:O52"/>
    <mergeCell ref="C53:C57"/>
    <mergeCell ref="D53:H57"/>
    <mergeCell ref="C46:C51"/>
    <mergeCell ref="D46:H51"/>
    <mergeCell ref="J47:O47"/>
    <mergeCell ref="S47:T47"/>
    <mergeCell ref="J48:O48"/>
    <mergeCell ref="S48:T48"/>
    <mergeCell ref="J49:O49"/>
    <mergeCell ref="S49:T49"/>
    <mergeCell ref="J50:O50"/>
    <mergeCell ref="S50:T50"/>
    <mergeCell ref="J51:O51"/>
    <mergeCell ref="S51:T51"/>
    <mergeCell ref="Y53:Z53"/>
    <mergeCell ref="Y62:Z62"/>
    <mergeCell ref="S64:T64"/>
    <mergeCell ref="J62:O62"/>
    <mergeCell ref="S62:T62"/>
    <mergeCell ref="J63:O63"/>
    <mergeCell ref="S63:T63"/>
    <mergeCell ref="J58:O58"/>
    <mergeCell ref="S58:T58"/>
    <mergeCell ref="J59:O59"/>
    <mergeCell ref="S59:T59"/>
    <mergeCell ref="J60:O60"/>
    <mergeCell ref="S60:T60"/>
    <mergeCell ref="J53:O53"/>
    <mergeCell ref="S53:T53"/>
    <mergeCell ref="S54:T54"/>
    <mergeCell ref="J55:O55"/>
    <mergeCell ref="S55:T55"/>
    <mergeCell ref="S56:T56"/>
    <mergeCell ref="S57:T57"/>
    <mergeCell ref="J28:O28"/>
    <mergeCell ref="J30:O30"/>
    <mergeCell ref="S30:T30"/>
    <mergeCell ref="J31:O31"/>
    <mergeCell ref="S31:T31"/>
    <mergeCell ref="S28:T28"/>
    <mergeCell ref="J29:O29"/>
    <mergeCell ref="S29:T29"/>
    <mergeCell ref="B26:B39"/>
    <mergeCell ref="C26:C27"/>
    <mergeCell ref="D26:H27"/>
    <mergeCell ref="C28:C29"/>
    <mergeCell ref="D28:H29"/>
    <mergeCell ref="C30:C31"/>
    <mergeCell ref="D30:H31"/>
    <mergeCell ref="C32:C39"/>
    <mergeCell ref="D32:H39"/>
    <mergeCell ref="S36:T36"/>
    <mergeCell ref="J32:O32"/>
    <mergeCell ref="S32:T32"/>
    <mergeCell ref="Q24:Q25"/>
    <mergeCell ref="B8:C8"/>
    <mergeCell ref="P8:T8"/>
    <mergeCell ref="B9:I9"/>
    <mergeCell ref="C10:I10"/>
    <mergeCell ref="J11:L11"/>
    <mergeCell ref="J12:K12"/>
    <mergeCell ref="L12:U12"/>
    <mergeCell ref="E1:O2"/>
    <mergeCell ref="P1:T1"/>
    <mergeCell ref="P2:T5"/>
    <mergeCell ref="N5:O5"/>
    <mergeCell ref="B6:O7"/>
    <mergeCell ref="P6:T6"/>
    <mergeCell ref="R24:R25"/>
    <mergeCell ref="S24:T25"/>
    <mergeCell ref="B25:H25"/>
    <mergeCell ref="I25:O25"/>
    <mergeCell ref="S46:T46"/>
    <mergeCell ref="J13:K13"/>
    <mergeCell ref="L13:U13"/>
    <mergeCell ref="J14:K14"/>
    <mergeCell ref="L14:R14"/>
    <mergeCell ref="S14:T14"/>
    <mergeCell ref="AN24:AN25"/>
    <mergeCell ref="J26:O26"/>
    <mergeCell ref="S26:T26"/>
    <mergeCell ref="J27:O27"/>
    <mergeCell ref="S27:T27"/>
    <mergeCell ref="J16:K16"/>
    <mergeCell ref="L16:O16"/>
    <mergeCell ref="B18:U18"/>
    <mergeCell ref="C20:D20"/>
    <mergeCell ref="E20:T20"/>
    <mergeCell ref="C22:D22"/>
    <mergeCell ref="E22:T22"/>
    <mergeCell ref="J15:K15"/>
    <mergeCell ref="L15:R15"/>
    <mergeCell ref="S15:V15"/>
    <mergeCell ref="P23:S23"/>
    <mergeCell ref="B24:O24"/>
    <mergeCell ref="P24:P25"/>
    <mergeCell ref="Y29:Z29"/>
    <mergeCell ref="S33:T33"/>
    <mergeCell ref="S34:T34"/>
    <mergeCell ref="S35:T35"/>
    <mergeCell ref="S39:T39"/>
    <mergeCell ref="B64:O64"/>
    <mergeCell ref="S61:T61"/>
    <mergeCell ref="J61:O61"/>
    <mergeCell ref="D61:H61"/>
    <mergeCell ref="S37:T37"/>
    <mergeCell ref="S38:T38"/>
    <mergeCell ref="S43:T43"/>
    <mergeCell ref="S44:T44"/>
    <mergeCell ref="S45:T45"/>
    <mergeCell ref="J40:O40"/>
    <mergeCell ref="S40:T40"/>
    <mergeCell ref="J41:O41"/>
    <mergeCell ref="S41:T41"/>
    <mergeCell ref="J42:O42"/>
    <mergeCell ref="S42:T42"/>
    <mergeCell ref="C40:C45"/>
    <mergeCell ref="D40:H45"/>
    <mergeCell ref="S52:T52"/>
    <mergeCell ref="J46:O46"/>
  </mergeCells>
  <phoneticPr fontId="3"/>
  <conditionalFormatting sqref="R60">
    <cfRule type="expression" dxfId="68" priority="62" stopIfTrue="1">
      <formula>$P$60=""</formula>
    </cfRule>
  </conditionalFormatting>
  <conditionalFormatting sqref="P26:P56 P58:P63">
    <cfRule type="expression" dxfId="67" priority="60" stopIfTrue="1">
      <formula>P26=""</formula>
    </cfRule>
  </conditionalFormatting>
  <conditionalFormatting sqref="R64">
    <cfRule type="cellIs" dxfId="66" priority="71" stopIfTrue="1" operator="notEqual">
      <formula>$P$28="○"</formula>
    </cfRule>
  </conditionalFormatting>
  <conditionalFormatting sqref="L16 L12:L14">
    <cfRule type="expression" dxfId="65" priority="70" stopIfTrue="1">
      <formula>L12&lt;&gt;""</formula>
    </cfRule>
  </conditionalFormatting>
  <conditionalFormatting sqref="L15">
    <cfRule type="expression" dxfId="64" priority="69" stopIfTrue="1">
      <formula>$L$15&lt;&gt;""</formula>
    </cfRule>
  </conditionalFormatting>
  <conditionalFormatting sqref="R44">
    <cfRule type="expression" dxfId="63" priority="68" stopIfTrue="1">
      <formula>$P$44=""</formula>
    </cfRule>
  </conditionalFormatting>
  <conditionalFormatting sqref="R54">
    <cfRule type="expression" dxfId="62" priority="67" stopIfTrue="1">
      <formula>$P$54=""</formula>
    </cfRule>
  </conditionalFormatting>
  <conditionalFormatting sqref="R55">
    <cfRule type="expression" dxfId="61" priority="66" stopIfTrue="1">
      <formula>$P$55=""</formula>
    </cfRule>
  </conditionalFormatting>
  <conditionalFormatting sqref="R58">
    <cfRule type="expression" dxfId="60" priority="65" stopIfTrue="1">
      <formula>$P$58=""</formula>
    </cfRule>
  </conditionalFormatting>
  <conditionalFormatting sqref="R59">
    <cfRule type="expression" dxfId="59" priority="64" stopIfTrue="1">
      <formula>$P$59=""</formula>
    </cfRule>
  </conditionalFormatting>
  <conditionalFormatting sqref="R62">
    <cfRule type="expression" dxfId="58" priority="63" stopIfTrue="1">
      <formula>$P$62=""</formula>
    </cfRule>
  </conditionalFormatting>
  <conditionalFormatting sqref="R63">
    <cfRule type="expression" dxfId="57" priority="61" stopIfTrue="1">
      <formula>$P$63=""</formula>
    </cfRule>
  </conditionalFormatting>
  <conditionalFormatting sqref="B3">
    <cfRule type="expression" dxfId="56" priority="72" stopIfTrue="1">
      <formula>$B$3&lt;&gt;""</formula>
    </cfRule>
  </conditionalFormatting>
  <conditionalFormatting sqref="B5:N5">
    <cfRule type="expression" dxfId="55" priority="73" stopIfTrue="1">
      <formula>$B$5&lt;&gt;""</formula>
    </cfRule>
  </conditionalFormatting>
  <conditionalFormatting sqref="C4:O4">
    <cfRule type="expression" dxfId="54" priority="58" stopIfTrue="1">
      <formula>$B$4&lt;&gt;""</formula>
    </cfRule>
  </conditionalFormatting>
  <conditionalFormatting sqref="R32">
    <cfRule type="expression" dxfId="53" priority="57" stopIfTrue="1">
      <formula>$P$32=""</formula>
    </cfRule>
  </conditionalFormatting>
  <conditionalFormatting sqref="R39">
    <cfRule type="expression" dxfId="52" priority="56" stopIfTrue="1">
      <formula>$P$39=""</formula>
    </cfRule>
  </conditionalFormatting>
  <conditionalFormatting sqref="P44">
    <cfRule type="expression" dxfId="51" priority="55" stopIfTrue="1">
      <formula>P44=""</formula>
    </cfRule>
  </conditionalFormatting>
  <conditionalFormatting sqref="P45">
    <cfRule type="expression" dxfId="50" priority="53" stopIfTrue="1">
      <formula>P45=""</formula>
    </cfRule>
  </conditionalFormatting>
  <conditionalFormatting sqref="R45">
    <cfRule type="expression" dxfId="49" priority="54" stopIfTrue="1">
      <formula>$P$45=""</formula>
    </cfRule>
  </conditionalFormatting>
  <conditionalFormatting sqref="P33">
    <cfRule type="expression" dxfId="48" priority="51" stopIfTrue="1">
      <formula>P33=""</formula>
    </cfRule>
  </conditionalFormatting>
  <conditionalFormatting sqref="R33">
    <cfRule type="expression" dxfId="47" priority="52" stopIfTrue="1">
      <formula>$P$33=""</formula>
    </cfRule>
  </conditionalFormatting>
  <conditionalFormatting sqref="P34">
    <cfRule type="expression" dxfId="46" priority="49" stopIfTrue="1">
      <formula>P34=""</formula>
    </cfRule>
  </conditionalFormatting>
  <conditionalFormatting sqref="R34">
    <cfRule type="expression" dxfId="45" priority="50" stopIfTrue="1">
      <formula>$P$34=""</formula>
    </cfRule>
  </conditionalFormatting>
  <conditionalFormatting sqref="P35">
    <cfRule type="expression" dxfId="44" priority="47" stopIfTrue="1">
      <formula>P35=""</formula>
    </cfRule>
  </conditionalFormatting>
  <conditionalFormatting sqref="R35">
    <cfRule type="expression" dxfId="43" priority="48" stopIfTrue="1">
      <formula>$P$35=""</formula>
    </cfRule>
  </conditionalFormatting>
  <conditionalFormatting sqref="P36">
    <cfRule type="expression" dxfId="42" priority="45" stopIfTrue="1">
      <formula>P36=""</formula>
    </cfRule>
  </conditionalFormatting>
  <conditionalFormatting sqref="R36">
    <cfRule type="expression" dxfId="41" priority="46" stopIfTrue="1">
      <formula>$P$36=""</formula>
    </cfRule>
  </conditionalFormatting>
  <conditionalFormatting sqref="P38">
    <cfRule type="expression" dxfId="40" priority="43" stopIfTrue="1">
      <formula>P38=""</formula>
    </cfRule>
  </conditionalFormatting>
  <conditionalFormatting sqref="R38">
    <cfRule type="expression" dxfId="39" priority="44" stopIfTrue="1">
      <formula>$P$38=""</formula>
    </cfRule>
  </conditionalFormatting>
  <conditionalFormatting sqref="P37">
    <cfRule type="expression" dxfId="38" priority="41" stopIfTrue="1">
      <formula>P37=""</formula>
    </cfRule>
  </conditionalFormatting>
  <conditionalFormatting sqref="R37">
    <cfRule type="expression" dxfId="37" priority="42" stopIfTrue="1">
      <formula>$P$37=""</formula>
    </cfRule>
  </conditionalFormatting>
  <conditionalFormatting sqref="P40">
    <cfRule type="expression" dxfId="36" priority="39" stopIfTrue="1">
      <formula>P40=""</formula>
    </cfRule>
  </conditionalFormatting>
  <conditionalFormatting sqref="R40">
    <cfRule type="expression" dxfId="35" priority="40" stopIfTrue="1">
      <formula>$P$40=""</formula>
    </cfRule>
  </conditionalFormatting>
  <conditionalFormatting sqref="R56">
    <cfRule type="expression" dxfId="34" priority="38" stopIfTrue="1">
      <formula>$P$56=""</formula>
    </cfRule>
  </conditionalFormatting>
  <conditionalFormatting sqref="R41">
    <cfRule type="expression" dxfId="33" priority="37" stopIfTrue="1">
      <formula>$P$41=""</formula>
    </cfRule>
  </conditionalFormatting>
  <conditionalFormatting sqref="R31">
    <cfRule type="expression" dxfId="32" priority="36" stopIfTrue="1">
      <formula>$P$31=""</formula>
    </cfRule>
  </conditionalFormatting>
  <conditionalFormatting sqref="R30">
    <cfRule type="expression" dxfId="31" priority="35" stopIfTrue="1">
      <formula>$P$30=""</formula>
    </cfRule>
  </conditionalFormatting>
  <conditionalFormatting sqref="R29">
    <cfRule type="expression" dxfId="30" priority="34" stopIfTrue="1">
      <formula>$P$29=""</formula>
    </cfRule>
  </conditionalFormatting>
  <conditionalFormatting sqref="R52">
    <cfRule type="expression" dxfId="29" priority="33" stopIfTrue="1">
      <formula>$P$52=""</formula>
    </cfRule>
  </conditionalFormatting>
  <conditionalFormatting sqref="R51">
    <cfRule type="expression" dxfId="28" priority="32" stopIfTrue="1">
      <formula>$P$51=""</formula>
    </cfRule>
  </conditionalFormatting>
  <conditionalFormatting sqref="R50">
    <cfRule type="expression" dxfId="27" priority="31" stopIfTrue="1">
      <formula>$P$50=""</formula>
    </cfRule>
  </conditionalFormatting>
  <conditionalFormatting sqref="R49">
    <cfRule type="expression" dxfId="26" priority="30" stopIfTrue="1">
      <formula>$P$49=""</formula>
    </cfRule>
  </conditionalFormatting>
  <conditionalFormatting sqref="R42">
    <cfRule type="expression" dxfId="25" priority="29">
      <formula>$P$42=""</formula>
    </cfRule>
  </conditionalFormatting>
  <conditionalFormatting sqref="R43">
    <cfRule type="expression" dxfId="24" priority="28">
      <formula>$P$43=""</formula>
    </cfRule>
  </conditionalFormatting>
  <conditionalFormatting sqref="R53">
    <cfRule type="expression" dxfId="23" priority="74" stopIfTrue="1">
      <formula>$P$53=""</formula>
    </cfRule>
  </conditionalFormatting>
  <conditionalFormatting sqref="B4">
    <cfRule type="expression" dxfId="22" priority="27" stopIfTrue="1">
      <formula>$B$4&lt;&gt;""</formula>
    </cfRule>
  </conditionalFormatting>
  <conditionalFormatting sqref="B6:O7">
    <cfRule type="expression" dxfId="21" priority="26" stopIfTrue="1">
      <formula>$B$6&lt;&gt;""</formula>
    </cfRule>
  </conditionalFormatting>
  <conditionalFormatting sqref="E1">
    <cfRule type="expression" dxfId="20" priority="25" stopIfTrue="1">
      <formula>$E$1&lt;&gt;""</formula>
    </cfRule>
  </conditionalFormatting>
  <conditionalFormatting sqref="C3:O3">
    <cfRule type="expression" dxfId="19" priority="24">
      <formula>$B$3&lt;&gt;""</formula>
    </cfRule>
  </conditionalFormatting>
  <conditionalFormatting sqref="R26">
    <cfRule type="expression" dxfId="18" priority="23" stopIfTrue="1">
      <formula>$P$26=""</formula>
    </cfRule>
  </conditionalFormatting>
  <conditionalFormatting sqref="R28">
    <cfRule type="expression" dxfId="17" priority="22" stopIfTrue="1">
      <formula>$P$28=""</formula>
    </cfRule>
  </conditionalFormatting>
  <conditionalFormatting sqref="R27">
    <cfRule type="expression" dxfId="16" priority="21">
      <formula>$P$27=""</formula>
    </cfRule>
  </conditionalFormatting>
  <conditionalFormatting sqref="P2">
    <cfRule type="expression" dxfId="15" priority="75" stopIfTrue="1">
      <formula>#REF!="無　効"</formula>
    </cfRule>
  </conditionalFormatting>
  <conditionalFormatting sqref="U26:U56 U58:U63">
    <cfRule type="cellIs" dxfId="14" priority="19" operator="equal">
      <formula>"←入力"</formula>
    </cfRule>
    <cfRule type="cellIs" dxfId="13" priority="20" operator="equal">
      <formula>"←入力不要"</formula>
    </cfRule>
  </conditionalFormatting>
  <conditionalFormatting sqref="P8">
    <cfRule type="expression" dxfId="12" priority="18" stopIfTrue="1">
      <formula>$P$8&lt;&gt;""</formula>
    </cfRule>
  </conditionalFormatting>
  <conditionalFormatting sqref="B9:I9 E20 E22">
    <cfRule type="cellIs" dxfId="11" priority="17" operator="equal">
      <formula>""</formula>
    </cfRule>
  </conditionalFormatting>
  <conditionalFormatting sqref="J52:O52">
    <cfRule type="expression" dxfId="10" priority="260">
      <formula>#REF!&lt;&gt;""</formula>
    </cfRule>
    <cfRule type="expression" dxfId="9" priority="261">
      <formula>$Y$53&lt;&gt;""</formula>
    </cfRule>
  </conditionalFormatting>
  <conditionalFormatting sqref="J62:O62">
    <cfRule type="expression" dxfId="8" priority="262">
      <formula>$Y$62&lt;&gt;""</formula>
    </cfRule>
    <cfRule type="expression" dxfId="7" priority="263">
      <formula>#REF!&lt;&gt;""</formula>
    </cfRule>
  </conditionalFormatting>
  <conditionalFormatting sqref="P57">
    <cfRule type="expression" dxfId="6" priority="11" stopIfTrue="1">
      <formula>P57=""</formula>
    </cfRule>
  </conditionalFormatting>
  <conditionalFormatting sqref="R57">
    <cfRule type="expression" dxfId="5" priority="10" stopIfTrue="1">
      <formula>$P$57=""</formula>
    </cfRule>
  </conditionalFormatting>
  <conditionalFormatting sqref="U57">
    <cfRule type="cellIs" dxfId="4" priority="8" operator="equal">
      <formula>"←入力"</formula>
    </cfRule>
    <cfRule type="cellIs" dxfId="3" priority="9" operator="equal">
      <formula>"←入力不要"</formula>
    </cfRule>
  </conditionalFormatting>
  <conditionalFormatting sqref="J28:O28">
    <cfRule type="expression" dxfId="2" priority="2">
      <formula>#REF!&lt;&gt;""</formula>
    </cfRule>
    <cfRule type="expression" dxfId="1" priority="3">
      <formula>Y29&lt;&gt;""</formula>
    </cfRule>
  </conditionalFormatting>
  <conditionalFormatting sqref="R61">
    <cfRule type="expression" dxfId="0" priority="1" stopIfTrue="1">
      <formula>$P$61=""</formula>
    </cfRule>
  </conditionalFormatting>
  <dataValidations yWindow="445" count="35">
    <dataValidation type="list" allowBlank="1" showInputMessage="1" showErrorMessage="1" sqref="Y28:Z28 Y52:Z52 Y61:Z61" xr:uid="{00000000-0002-0000-0100-000000000000}">
      <formula1>"○"</formula1>
    </dataValidation>
    <dataValidation imeMode="off" allowBlank="1" showInputMessage="1" showErrorMessage="1" errorTitle="不適切な入力です" error="発注者側で入力する項目です。_x000a_入力しないでください。_x000a_" sqref="R46:R48" xr:uid="{00000000-0002-0000-0100-000001000000}"/>
    <dataValidation imeMode="off" operator="greaterThanOrEqual" allowBlank="1" showInputMessage="1" showErrorMessage="1" sqref="L16" xr:uid="{00000000-0002-0000-0100-000002000000}"/>
    <dataValidation type="list" allowBlank="1" showInputMessage="1" showErrorMessage="1" sqref="R32:R39" xr:uid="{00000000-0002-0000-0100-000003000000}">
      <formula1>$AB$32:$AC$32</formula1>
    </dataValidation>
    <dataValidation type="list" allowBlank="1" showInputMessage="1" showErrorMessage="1" errorTitle="不適切な入力です" error="入札説明書を確認してください。_x000a_もしくは、評価対象ではない項目です。" sqref="R52" xr:uid="{00000000-0002-0000-0100-000004000000}">
      <formula1>$AB$52:$AD$52</formula1>
    </dataValidation>
    <dataValidation type="list" allowBlank="1" showInputMessage="1" showErrorMessage="1" errorTitle="不適切な入力です" error="入札説明書を確認してください。_x000a_0、0.5、1　のいずれかを入力してください。_x000a_もしくは、評価対象ではない項目です。" sqref="R51" xr:uid="{00000000-0002-0000-0100-000005000000}">
      <formula1>$AB$51:$AD$51</formula1>
    </dataValidation>
    <dataValidation type="list" allowBlank="1" showInputMessage="1" showErrorMessage="1" errorTitle="不適切な入力です" error="入札説明書を確認してください。_x000a_0、1　のいずれかを入力してください。_x000a_もしくは、評価対象ではない項目です。" sqref="R50" xr:uid="{00000000-0002-0000-0100-000006000000}">
      <formula1>$AB$50:$AC$50</formula1>
    </dataValidation>
    <dataValidation type="list" allowBlank="1" showInputMessage="1" showErrorMessage="1" errorTitle="不適切な入力です" error="入札説明書を確認してください。_x000a_0、1　のいずれかを入力してください。_x000a_もしくは、評価対象ではない項目です。" sqref="R49" xr:uid="{00000000-0002-0000-0100-000007000000}">
      <formula1>$AB$49:$AC$49</formula1>
    </dataValidation>
    <dataValidation type="list" allowBlank="1" showInputMessage="1" showErrorMessage="1" errorTitle="不適切な入力です" error="入札説明書を確認してください。_x000a_0 、 1 、1.5 のいずれかを入力してください。_x000a_もしくは、評価対象ではない項目です。_x000a_" sqref="R42" xr:uid="{00000000-0002-0000-0100-000008000000}">
      <formula1>$AB$42:$AD$42</formula1>
    </dataValidation>
    <dataValidation type="list" allowBlank="1" showInputMessage="1" showErrorMessage="1" errorTitle="不適切な入力です" error="入札説明書を確認してください。_x000a_0 、1 のいずれかを入力してください。_x000a_もしくは、評価対象ではない項目です。_x000a_" sqref="R41" xr:uid="{00000000-0002-0000-0100-000009000000}">
      <formula1>$AB$41:$AD$41</formula1>
    </dataValidation>
    <dataValidation type="list" allowBlank="1" showInputMessage="1" showErrorMessage="1" errorTitle="不適切な入力です" error="入札説明書を確認してください。_x000a_0、1　のいずれかを入力してください。_x000a_もしくは、評価対象ではない項目です。" sqref="R31" xr:uid="{00000000-0002-0000-0100-00000A000000}">
      <formula1>$AB$31:$AC$31</formula1>
    </dataValidation>
    <dataValidation type="list" allowBlank="1" showInputMessage="1" showErrorMessage="1" errorTitle="不適切な入力です" error="入札説明書を確認してください。_x000a_0、0.5、1　のいずれかを入力してください。_x000a_もしくは、評価対象ではない項目です。" sqref="R29" xr:uid="{00000000-0002-0000-0100-00000B000000}">
      <formula1>$AB$29:$AD$29</formula1>
    </dataValidation>
    <dataValidation type="list" allowBlank="1" showInputMessage="1" showErrorMessage="1" errorTitle="不適切な入力です" error="入札説明書を確認してください。_x000a_ 0 、 1 、1.5 、2 のいずれかを入力してください。_x000a_もしくは、評価対象ではない項目です。" sqref="R30" xr:uid="{00000000-0002-0000-0100-00000C000000}">
      <formula1>$AB$30:$AM$30</formula1>
    </dataValidation>
    <dataValidation type="list" allowBlank="1" showInputMessage="1" showErrorMessage="1" errorTitle="不適切な入力です" error="入札説明書を確認してください。_x000a_0 、0.5 のいずれかを入力してください。_x000a_もしくは、評価対象ではない項目です。_x000a_" sqref="R44" xr:uid="{00000000-0002-0000-0100-00000D000000}">
      <formula1>$AB$44:$AC$44</formula1>
    </dataValidation>
    <dataValidation type="list" allowBlank="1" showInputMessage="1" showErrorMessage="1" errorTitle="不適切な入力です" error="入札説明書を確認してください。_x000a_0 、1 のいずれかを入力してください。_x000a_もしくは、評価対象ではない項目です。" sqref="R56" xr:uid="{00000000-0002-0000-0100-00000E000000}">
      <formula1>$AB$56:$AC$56</formula1>
    </dataValidation>
    <dataValidation type="list" allowBlank="1" showErrorMessage="1" errorTitle="難工事完了実績" error="０～３の整数しか入力できません。_x000a_もしくは、評価対象ではない項目です。" promptTitle="入力の注意" prompt="・過去1年度間に３件以上の難工事完了実績がある→３点_x000a_・過去1年度間に２件の難工事完了実績がある→２点_x000a_・過去1年度間に１件の難工事完了実績がある→１点_x000a_・難工事完了実績がない→０点" sqref="R40" xr:uid="{00000000-0002-0000-0100-00000F000000}">
      <formula1>$AB$40:$AE$40</formula1>
    </dataValidation>
    <dataValidation type="list" allowBlank="1" showErrorMessage="1" errorTitle="不適切な入力です" error="入札説明書を確認してください。_x000a_0、1　のいずれかを入力してください。_x000a_もしくは、評価対象ではない項目です。_x000a_" promptTitle="入力の注意" prompt="・過去1年度間に３件以上の難工事完了実績がある→３点_x000a_・過去1年度間に２件の難工事完了実績がある→２点_x000a_・過去1年度間に１件の難工事完了実績がある→１点_x000a_・難工事完了実績がない→０点" sqref="R63" xr:uid="{00000000-0002-0000-0100-000010000000}">
      <formula1>$AB$63:$AC$63</formula1>
    </dataValidation>
    <dataValidation type="list" allowBlank="1" showInputMessage="1" showErrorMessage="1" errorTitle="不適切な入力です" error="入札説明書を確認してください。_x000a_0 、 1  のいずれかを入力してください。_x000a_もしくは、評価対象ではない項目です。" sqref="R45" xr:uid="{00000000-0002-0000-0100-000011000000}">
      <formula1>$AB$45:$AC$45</formula1>
    </dataValidation>
    <dataValidation type="list" allowBlank="1" showInputMessage="1" showErrorMessage="1" errorTitle="不適切な入力です" error="入札説明書を確認してください。_x000a_もしくは、評価対象ではない項目です。" sqref="R62" xr:uid="{00000000-0002-0000-0100-000012000000}">
      <formula1>$AB$62:$AD$62</formula1>
    </dataValidation>
    <dataValidation type="list" allowBlank="1" showInputMessage="1" showErrorMessage="1" errorTitle="不適切な入力です" error="入札説明書を確認してください。_x000a_0、1　のいずれかを入力してください。_x000a_もしくは、評価対象ではない項目です。" sqref="R55" xr:uid="{00000000-0002-0000-0100-000013000000}">
      <formula1>$AB$55:$AC$55</formula1>
    </dataValidation>
    <dataValidation type="list" allowBlank="1" showInputMessage="1" showErrorMessage="1" errorTitle="不適切な入力です" error="入札説明書を確認してください。_x000a_0、1　のいずれかを入力してください。_x000a_もしくは、評価対象ではない項目です。_x000a_" sqref="R60" xr:uid="{00000000-0002-0000-0100-000014000000}">
      <formula1>$AB$60:$AC$60</formula1>
    </dataValidation>
    <dataValidation type="list" allowBlank="1" showInputMessage="1" showErrorMessage="1" errorTitle="不適切な入力です" error="入札説明書を確認してください。_x000a_0 、0.5 、1 のいずれかを入力してください。_x000a_もしくは、評価対象ではない項目です。" sqref="R59" xr:uid="{00000000-0002-0000-0100-000015000000}">
      <formula1>$AB$59:$AD$59</formula1>
    </dataValidation>
    <dataValidation type="list" allowBlank="1" showInputMessage="1" showErrorMessage="1" errorTitle="不適切な入力です" error="入札説明書を確認してください。_x000a_0、1　のいずれかを入力してください。_x000a_もしくは、評価対象ではない項目です。" sqref="R54" xr:uid="{00000000-0002-0000-0100-000016000000}">
      <formula1>$AB$54:$AC$54</formula1>
    </dataValidation>
    <dataValidation type="list" allowBlank="1" showInputMessage="1" showErrorMessage="1" errorTitle="不適切な入力です" error="入札説明書を確認してください。_x000a_0 、1 のいずれかを入力してください。_x000a_もしくは、評価対象ではない項目です。" sqref="R58" xr:uid="{00000000-0002-0000-0100-000017000000}">
      <formula1>$AB$58:$AD$58</formula1>
    </dataValidation>
    <dataValidation type="list" allowBlank="1" showInputMessage="1" showErrorMessage="1" errorTitle="不適切な入力です" error="入札説明書を確認してください。_x000a_0 、 1  のいずれかを入力してください。_x000a_もしくは、評価対象ではない項目です。_x000a_" sqref="R43" xr:uid="{00000000-0002-0000-0100-000018000000}">
      <formula1>$AB$43:$AC$43</formula1>
    </dataValidation>
    <dataValidation type="list" operator="equal" allowBlank="1" showErrorMessage="1" errorTitle="不適切な入力です。" prompt="_x000a_" sqref="R53" xr:uid="{00000000-0002-0000-0100-000019000000}">
      <formula1>$AB$53:$AE$53</formula1>
    </dataValidation>
    <dataValidation type="list" imeMode="off" allowBlank="1" showInputMessage="1" showErrorMessage="1" errorTitle="不適切な入力です" error="入札説明書を確認してください。_x000a_ 0 、 1 、1.5 、2 のいずれかを入力してください。_x000a_もしくは、評価対象ではない項目です。" sqref="R26" xr:uid="{00000000-0002-0000-0100-00001A000000}">
      <formula1>$AB$26:$AM$26</formula1>
    </dataValidation>
    <dataValidation type="list" imeMode="off" allowBlank="1" showInputMessage="1" showErrorMessage="1" errorTitle="不適切な入力です" error="入札説明書を確認してください。_x000a_0、0.5、1　のいずれかを入力してください。_x000a_もしくは、評価対象ではない項目です。" sqref="R28" xr:uid="{00000000-0002-0000-0100-00001B000000}">
      <formula1>$AB$28:$AD$28</formula1>
    </dataValidation>
    <dataValidation type="list" imeMode="off" allowBlank="1" showInputMessage="1" showErrorMessage="1" errorTitle="不適切な入力です" error="入札説明書を確認してください。_x000a_ 0 、 1 のいずれかを入力してください。_x000a_もしくは、評価対象ではない項目です。_x000a_" sqref="R27" xr:uid="{00000000-0002-0000-0100-00001C000000}">
      <formula1>$AB$27:$AC$27</formula1>
    </dataValidation>
    <dataValidation type="list" allowBlank="1" showInputMessage="1" showErrorMessage="1" errorTitle="不適切な入力です" error="入札説明書を確認してください。_x000a_0 、1 のいずれかを入力してください。_x000a_もしくは、評価対象ではない項目です。" sqref="R57" xr:uid="{00000000-0002-0000-0100-00001D000000}">
      <formula1>$AB$57:$AC$57</formula1>
    </dataValidation>
    <dataValidation allowBlank="1" showInputMessage="1" showErrorMessage="1" prompt="発注者が記入！！_x000a__x000a_【入札説明書が知事の場合】_x000a_　　埼玉県知事　○○　○○_x000a__x000a_【入札説明書が○○事務所長の場合】_x000a_　　○○事務所長　　　　　　　" sqref="B9:I9" xr:uid="{00000000-0002-0000-0100-00001E000000}"/>
    <dataValidation allowBlank="1" showInputMessage="1" showErrorMessage="1" prompt="発注者が記入！！_x000a_　工事名を入力して下さい。" sqref="E20:T20" xr:uid="{00000000-0002-0000-0100-00001F000000}"/>
    <dataValidation allowBlank="1" showInputMessage="1" showErrorMessage="1" prompt="工事場所を入力して下さい。" sqref="E22:T22" xr:uid="{00000000-0002-0000-0100-000020000000}"/>
    <dataValidation type="list" allowBlank="1" showInputMessage="1" showErrorMessage="1" sqref="P26:P63" xr:uid="{00000000-0002-0000-0100-000021000000}">
      <formula1>"○,"</formula1>
    </dataValidation>
    <dataValidation type="list" allowBlank="1" showInputMessage="1" showErrorMessage="1" errorTitle="不適切な入力です" error="入札説明書を確認してください。_x000a_0、1　のいずれかを入力してください。_x000a_もしくは、評価対象ではない項目です。_x000a_" sqref="R61" xr:uid="{00000000-0002-0000-0100-000022000000}">
      <formula1>$AB$61:$AE$61</formula1>
    </dataValidation>
  </dataValidations>
  <printOptions horizontalCentered="1"/>
  <pageMargins left="0.39370078740157483" right="0.23622047244094491" top="0.19685039370078741" bottom="0.19685039370078741" header="0.31496062992125984" footer="0.15748031496062992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入札金額見積内訳書</vt:lpstr>
      <vt:lpstr>発注者入力</vt:lpstr>
      <vt:lpstr>入札金額見積内訳書!Print_Area</vt:lpstr>
      <vt:lpstr>発注者入力!Print_Area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Administrator</cp:lastModifiedBy>
  <cp:lastPrinted>2023-06-02T04:36:51Z</cp:lastPrinted>
  <dcterms:created xsi:type="dcterms:W3CDTF">2017-12-21T02:41:07Z</dcterms:created>
  <dcterms:modified xsi:type="dcterms:W3CDTF">2023-06-02T04:45:57Z</dcterms:modified>
</cp:coreProperties>
</file>