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48.1.200\13_医事・契約・訟務担当\R4\02_契約\04_医薬品調達\050_医薬品調達　契約・入札\06_R5年度上期入札（追加分）\13_質問回答\"/>
    </mc:Choice>
  </mc:AlternateContent>
  <xr:revisionPtr revIDLastSave="0" documentId="13_ncr:101_{931F4BFC-3AEB-4D3B-8019-C4A38E818128}" xr6:coauthVersionLast="47" xr6:coauthVersionMax="47" xr10:uidLastSave="{00000000-0000-0000-0000-000000000000}"/>
  <bookViews>
    <workbookView xWindow="-120" yWindow="-120" windowWidth="20730" windowHeight="11040" xr2:uid="{9C9F0E4E-F983-4EC0-A44A-4AE9C44FECDE}"/>
  </bookViews>
  <sheets>
    <sheet name="入札書" sheetId="14" r:id="rId1"/>
    <sheet name="入札内訳（メーカー群）" sheetId="15" r:id="rId2"/>
    <sheet name="入札内訳（単独品目）" sheetId="16" r:id="rId3"/>
    <sheet name="明細書" sheetId="13" r:id="rId4"/>
  </sheets>
  <definedNames>
    <definedName name="_1_080620">#REF!</definedName>
    <definedName name="_AI410026">#REF!</definedName>
    <definedName name="_xlnm._FilterDatabase" localSheetId="3" hidden="1">明細書!$A$3:$AB$180</definedName>
    <definedName name="Data_Table">#REF!</definedName>
    <definedName name="Head_Table">#REF!</definedName>
    <definedName name="JAN別薬価見積逆ザヤ価格">#REF!</definedName>
    <definedName name="_xlnm.Print_Area" localSheetId="3">明細書!$A$1:$Z$180</definedName>
    <definedName name="_xlnm.Print_Titles" localSheetId="1">'入札内訳（メーカー群）'!$2:$2</definedName>
    <definedName name="_xlnm.Print_Titles" localSheetId="2">'入札内訳（単独品目）'!$2:$2</definedName>
    <definedName name="_xlnm.Print_Titles" localSheetId="3">明細書!$3:$3</definedName>
    <definedName name="ﾝﾝ_□H23_信州大_下期交渉_見積リスト89以外">#REF!</definedName>
    <definedName name="麻薬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0" i="15" l="1"/>
  <c r="B16" i="15"/>
  <c r="B17" i="15"/>
  <c r="B18" i="15"/>
  <c r="A18" i="15"/>
  <c r="A19" i="15" s="1"/>
  <c r="B3" i="16"/>
  <c r="C3" i="16"/>
  <c r="AB131" i="13"/>
  <c r="W131" i="13"/>
  <c r="Z131" i="13" s="1"/>
  <c r="AA131" i="13" s="1"/>
  <c r="V131" i="13"/>
  <c r="U131" i="13"/>
  <c r="AB130" i="13"/>
  <c r="Y130" i="13"/>
  <c r="X130" i="13"/>
  <c r="W130" i="13"/>
  <c r="Z130" i="13" s="1"/>
  <c r="AA130" i="13" s="1"/>
  <c r="V130" i="13"/>
  <c r="C18" i="15" s="1"/>
  <c r="AB129" i="13"/>
  <c r="Z129" i="13"/>
  <c r="AA129" i="13" s="1"/>
  <c r="Y129" i="13"/>
  <c r="X129" i="13"/>
  <c r="W129" i="13"/>
  <c r="V129" i="13"/>
  <c r="AB128" i="13"/>
  <c r="U128" i="13"/>
  <c r="AB127" i="13"/>
  <c r="Y127" i="13"/>
  <c r="X127" i="13"/>
  <c r="W127" i="13"/>
  <c r="Z127" i="13" s="1"/>
  <c r="AA127" i="13" s="1"/>
  <c r="V127" i="13"/>
  <c r="AB126" i="13"/>
  <c r="Y126" i="13"/>
  <c r="X126" i="13"/>
  <c r="W126" i="13"/>
  <c r="Z126" i="13" s="1"/>
  <c r="AA126" i="13" s="1"/>
  <c r="V126" i="13"/>
  <c r="C17" i="15" s="1"/>
  <c r="V52" i="13"/>
  <c r="AB51" i="13"/>
  <c r="Y51" i="13"/>
  <c r="X51" i="13"/>
  <c r="W51" i="13"/>
  <c r="Z51" i="13" s="1"/>
  <c r="AA51" i="13" s="1"/>
  <c r="V51" i="13"/>
  <c r="AB122" i="13"/>
  <c r="Y122" i="13"/>
  <c r="X122" i="13"/>
  <c r="W122" i="13"/>
  <c r="Z122" i="13" s="1"/>
  <c r="AA122" i="13" s="1"/>
  <c r="V122" i="13"/>
  <c r="AB121" i="13"/>
  <c r="Y121" i="13"/>
  <c r="X121" i="13"/>
  <c r="W121" i="13"/>
  <c r="Z121" i="13" s="1"/>
  <c r="AA121" i="13" s="1"/>
  <c r="V121" i="13"/>
  <c r="AB120" i="13"/>
  <c r="Y120" i="13"/>
  <c r="X120" i="13"/>
  <c r="W120" i="13"/>
  <c r="Z120" i="13" s="1"/>
  <c r="AA120" i="13" s="1"/>
  <c r="V120" i="13"/>
  <c r="AB124" i="13"/>
  <c r="Y124" i="13"/>
  <c r="X124" i="13"/>
  <c r="W124" i="13"/>
  <c r="Z124" i="13" s="1"/>
  <c r="AA124" i="13" s="1"/>
  <c r="V124" i="13"/>
  <c r="AB123" i="13"/>
  <c r="Y123" i="13"/>
  <c r="X123" i="13"/>
  <c r="W123" i="13"/>
  <c r="Z123" i="13" s="1"/>
  <c r="AA123" i="13" s="1"/>
  <c r="V123" i="13"/>
  <c r="C16" i="15" l="1"/>
  <c r="AB125" i="13"/>
  <c r="U125" i="13"/>
  <c r="AB119" i="13"/>
  <c r="U119" i="13"/>
  <c r="AB118" i="13"/>
  <c r="Y118" i="13"/>
  <c r="X118" i="13"/>
  <c r="W118" i="13"/>
  <c r="Z118" i="13" s="1"/>
  <c r="AA118" i="13" s="1"/>
  <c r="V118" i="13"/>
  <c r="AB117" i="13"/>
  <c r="Y117" i="13"/>
  <c r="X117" i="13"/>
  <c r="W117" i="13"/>
  <c r="Z117" i="13" s="1"/>
  <c r="AA117" i="13" s="1"/>
  <c r="V117" i="13"/>
  <c r="AB116" i="13"/>
  <c r="Y116" i="13"/>
  <c r="X116" i="13"/>
  <c r="W116" i="13"/>
  <c r="Z116" i="13" s="1"/>
  <c r="AA116" i="13" s="1"/>
  <c r="V116" i="13"/>
  <c r="AB99" i="13"/>
  <c r="Y99" i="13"/>
  <c r="X99" i="13"/>
  <c r="W99" i="13"/>
  <c r="Z99" i="13" s="1"/>
  <c r="AA99" i="13" s="1"/>
  <c r="V99" i="13"/>
  <c r="AB97" i="13"/>
  <c r="Y97" i="13"/>
  <c r="X97" i="13"/>
  <c r="W97" i="13"/>
  <c r="Z97" i="13" s="1"/>
  <c r="AA97" i="13" s="1"/>
  <c r="V97" i="13"/>
  <c r="AB179" i="13"/>
  <c r="Y179" i="13"/>
  <c r="X179" i="13"/>
  <c r="W179" i="13"/>
  <c r="Z179" i="13" s="1"/>
  <c r="AA179" i="13" s="1"/>
  <c r="V179" i="13"/>
  <c r="AB61" i="13"/>
  <c r="Y61" i="13"/>
  <c r="X61" i="13"/>
  <c r="AB60" i="13"/>
  <c r="Y60" i="13"/>
  <c r="X60" i="13"/>
  <c r="W61" i="13"/>
  <c r="Z61" i="13" s="1"/>
  <c r="AA61" i="13" s="1"/>
  <c r="V61" i="13"/>
  <c r="W60" i="13"/>
  <c r="Z60" i="13" s="1"/>
  <c r="AA60" i="13" s="1"/>
  <c r="V60" i="13"/>
  <c r="V62" i="13"/>
  <c r="W62" i="13"/>
  <c r="Z62" i="13" s="1"/>
  <c r="AA62" i="13" s="1"/>
  <c r="X62" i="13"/>
  <c r="Y62" i="13"/>
  <c r="AB62" i="13"/>
  <c r="AB153" i="13"/>
  <c r="AB148" i="13"/>
  <c r="AB115" i="13"/>
  <c r="AB105" i="13"/>
  <c r="AB100" i="13"/>
  <c r="AB94" i="13"/>
  <c r="AB91" i="13"/>
  <c r="AB85" i="13"/>
  <c r="AB73" i="13"/>
  <c r="AB63" i="13"/>
  <c r="AB57" i="13"/>
  <c r="AB53" i="13"/>
  <c r="AB48" i="13"/>
  <c r="AB45" i="13"/>
  <c r="AB5" i="13"/>
  <c r="AB6" i="13"/>
  <c r="AB7" i="13"/>
  <c r="AB8" i="13"/>
  <c r="AB9" i="13"/>
  <c r="AB10" i="13"/>
  <c r="AB11" i="13"/>
  <c r="AB12" i="13"/>
  <c r="AB13" i="13"/>
  <c r="AB14" i="13"/>
  <c r="AB15" i="13"/>
  <c r="AB16" i="13"/>
  <c r="AB17" i="13"/>
  <c r="AB18" i="13"/>
  <c r="AB19" i="13"/>
  <c r="AB20" i="13"/>
  <c r="AB21" i="13"/>
  <c r="AB22" i="13"/>
  <c r="AB23" i="13"/>
  <c r="AB24" i="13"/>
  <c r="AB25" i="13"/>
  <c r="AB26" i="13"/>
  <c r="AB27" i="13"/>
  <c r="AB28" i="13"/>
  <c r="AB29" i="13"/>
  <c r="AB30" i="13"/>
  <c r="AB31" i="13"/>
  <c r="AB32" i="13"/>
  <c r="AB33" i="13"/>
  <c r="AB34" i="13"/>
  <c r="AB35" i="13"/>
  <c r="AB36" i="13"/>
  <c r="AB37" i="13"/>
  <c r="AB38" i="13"/>
  <c r="AB39" i="13"/>
  <c r="AB40" i="13"/>
  <c r="AB41" i="13"/>
  <c r="AB42" i="13"/>
  <c r="AB43" i="13"/>
  <c r="AB44" i="13"/>
  <c r="AB46" i="13"/>
  <c r="AB47" i="13"/>
  <c r="AB49" i="13"/>
  <c r="AB50" i="13"/>
  <c r="AB52" i="13"/>
  <c r="AB54" i="13"/>
  <c r="AB55" i="13"/>
  <c r="AB56" i="13"/>
  <c r="AB58" i="13"/>
  <c r="AB59" i="13"/>
  <c r="AB64" i="13"/>
  <c r="AB65" i="13"/>
  <c r="AB66" i="13"/>
  <c r="AB67" i="13"/>
  <c r="AB68" i="13"/>
  <c r="AB69" i="13"/>
  <c r="AB70" i="13"/>
  <c r="AB71" i="13"/>
  <c r="AB72" i="13"/>
  <c r="AB74" i="13"/>
  <c r="AB75" i="13"/>
  <c r="AB76" i="13"/>
  <c r="AB77" i="13"/>
  <c r="AB78" i="13"/>
  <c r="AB79" i="13"/>
  <c r="AB80" i="13"/>
  <c r="AB81" i="13"/>
  <c r="AB82" i="13"/>
  <c r="AB83" i="13"/>
  <c r="AB84" i="13"/>
  <c r="AB86" i="13"/>
  <c r="AB87" i="13"/>
  <c r="AB88" i="13"/>
  <c r="AB89" i="13"/>
  <c r="AB90" i="13"/>
  <c r="AB92" i="13"/>
  <c r="AB93" i="13"/>
  <c r="AB95" i="13"/>
  <c r="AB96" i="13"/>
  <c r="AB98" i="13"/>
  <c r="AB101" i="13"/>
  <c r="AB102" i="13"/>
  <c r="AB103" i="13"/>
  <c r="AB104" i="13"/>
  <c r="AB106" i="13"/>
  <c r="AB107" i="13"/>
  <c r="AB108" i="13"/>
  <c r="AB109" i="13"/>
  <c r="AB110" i="13"/>
  <c r="AB111" i="13"/>
  <c r="AB112" i="13"/>
  <c r="AB113" i="13"/>
  <c r="AB114" i="13"/>
  <c r="AB132" i="13"/>
  <c r="AB133" i="13"/>
  <c r="AB134" i="13"/>
  <c r="AB135" i="13"/>
  <c r="AB136" i="13"/>
  <c r="AB137" i="13"/>
  <c r="AB138" i="13"/>
  <c r="AB139" i="13"/>
  <c r="AB140" i="13"/>
  <c r="AB141" i="13"/>
  <c r="AB142" i="13"/>
  <c r="AB143" i="13"/>
  <c r="AB144" i="13"/>
  <c r="AB145" i="13"/>
  <c r="AB146" i="13"/>
  <c r="AB147" i="13"/>
  <c r="AB149" i="13"/>
  <c r="AB150" i="13"/>
  <c r="AB151" i="13"/>
  <c r="AB152" i="13"/>
  <c r="AB154" i="13"/>
  <c r="AB155" i="13"/>
  <c r="AB156" i="13"/>
  <c r="AB157" i="13"/>
  <c r="AB158" i="13"/>
  <c r="AB159" i="13"/>
  <c r="AB160" i="13"/>
  <c r="AB161" i="13"/>
  <c r="AB162" i="13"/>
  <c r="AB163" i="13"/>
  <c r="AB164" i="13"/>
  <c r="AB165" i="13"/>
  <c r="AB166" i="13"/>
  <c r="AB167" i="13"/>
  <c r="AB168" i="13"/>
  <c r="AB169" i="13"/>
  <c r="AB170" i="13"/>
  <c r="AB171" i="13"/>
  <c r="AB172" i="13"/>
  <c r="AB173" i="13"/>
  <c r="AB174" i="13"/>
  <c r="AB175" i="13"/>
  <c r="AB176" i="13"/>
  <c r="AB177" i="13"/>
  <c r="AB178" i="13"/>
  <c r="AB180" i="13"/>
  <c r="Y176" i="13" l="1"/>
  <c r="X176" i="13"/>
  <c r="W176" i="13"/>
  <c r="V176" i="13"/>
  <c r="W43" i="13"/>
  <c r="X43" i="13"/>
  <c r="Y43" i="13"/>
  <c r="W44" i="13"/>
  <c r="X44" i="13"/>
  <c r="Y44" i="13"/>
  <c r="V43" i="13"/>
  <c r="V44" i="13"/>
  <c r="Y154" i="13"/>
  <c r="X154" i="13"/>
  <c r="W154" i="13"/>
  <c r="V154" i="13"/>
  <c r="D3" i="16" s="1"/>
  <c r="V161" i="13"/>
  <c r="V158" i="13"/>
  <c r="V157" i="13"/>
  <c r="Y161" i="13"/>
  <c r="X161" i="13"/>
  <c r="W161" i="13"/>
  <c r="Y160" i="13"/>
  <c r="X160" i="13"/>
  <c r="W160" i="13"/>
  <c r="V160" i="13"/>
  <c r="Y159" i="13"/>
  <c r="X159" i="13"/>
  <c r="W159" i="13"/>
  <c r="V159" i="13"/>
  <c r="Y158" i="13"/>
  <c r="X158" i="13"/>
  <c r="W158" i="13"/>
  <c r="Y157" i="13"/>
  <c r="X157" i="13"/>
  <c r="W157" i="13"/>
  <c r="Z157" i="13" s="1"/>
  <c r="AA157" i="13" s="1"/>
  <c r="Y156" i="13"/>
  <c r="X156" i="13"/>
  <c r="W156" i="13"/>
  <c r="V156" i="13"/>
  <c r="V140" i="13"/>
  <c r="V136" i="13"/>
  <c r="V134" i="13"/>
  <c r="V132" i="13"/>
  <c r="Y143" i="13"/>
  <c r="X143" i="13"/>
  <c r="W143" i="13"/>
  <c r="Z143" i="13" s="1"/>
  <c r="AA143" i="13" s="1"/>
  <c r="V143" i="13"/>
  <c r="Y142" i="13"/>
  <c r="X142" i="13"/>
  <c r="W142" i="13"/>
  <c r="V142" i="13"/>
  <c r="Y141" i="13"/>
  <c r="X141" i="13"/>
  <c r="W141" i="13"/>
  <c r="V141" i="13"/>
  <c r="Y140" i="13"/>
  <c r="X140" i="13"/>
  <c r="W140" i="13"/>
  <c r="Y139" i="13"/>
  <c r="X139" i="13"/>
  <c r="W139" i="13"/>
  <c r="Z139" i="13" s="1"/>
  <c r="AA139" i="13" s="1"/>
  <c r="V139" i="13"/>
  <c r="Y138" i="13"/>
  <c r="X138" i="13"/>
  <c r="W138" i="13"/>
  <c r="Z138" i="13" s="1"/>
  <c r="AA138" i="13" s="1"/>
  <c r="V138" i="13"/>
  <c r="Y137" i="13"/>
  <c r="X137" i="13"/>
  <c r="W137" i="13"/>
  <c r="Z137" i="13" s="1"/>
  <c r="AA137" i="13" s="1"/>
  <c r="V137" i="13"/>
  <c r="Y136" i="13"/>
  <c r="X136" i="13"/>
  <c r="W136" i="13"/>
  <c r="Y135" i="13"/>
  <c r="X135" i="13"/>
  <c r="W135" i="13"/>
  <c r="V135" i="13"/>
  <c r="Y134" i="13"/>
  <c r="X134" i="13"/>
  <c r="W134" i="13"/>
  <c r="Z134" i="13" s="1"/>
  <c r="AA134" i="13" s="1"/>
  <c r="Y133" i="13"/>
  <c r="X133" i="13"/>
  <c r="W133" i="13"/>
  <c r="V133" i="13"/>
  <c r="Y132" i="13"/>
  <c r="X132" i="13"/>
  <c r="W132" i="13"/>
  <c r="Z132" i="13" l="1"/>
  <c r="AA132" i="13" s="1"/>
  <c r="Z156" i="13"/>
  <c r="AA156" i="13" s="1"/>
  <c r="Z176" i="13"/>
  <c r="AA176" i="13" s="1"/>
  <c r="Z158" i="13"/>
  <c r="AA158" i="13" s="1"/>
  <c r="Z160" i="13"/>
  <c r="AA160" i="13" s="1"/>
  <c r="Z161" i="13"/>
  <c r="AA161" i="13" s="1"/>
  <c r="Z159" i="13"/>
  <c r="AA159" i="13" s="1"/>
  <c r="Z154" i="13"/>
  <c r="AA154" i="13" s="1"/>
  <c r="Z141" i="13"/>
  <c r="AA141" i="13" s="1"/>
  <c r="Z142" i="13"/>
  <c r="AA142" i="13" s="1"/>
  <c r="Z135" i="13"/>
  <c r="AA135" i="13" s="1"/>
  <c r="Z136" i="13"/>
  <c r="AA136" i="13" s="1"/>
  <c r="Z140" i="13"/>
  <c r="AA140" i="13" s="1"/>
  <c r="Z133" i="13"/>
  <c r="AA133" i="13" s="1"/>
  <c r="Z44" i="13"/>
  <c r="AA44" i="13" s="1"/>
  <c r="Z43" i="13"/>
  <c r="AA43" i="13" s="1"/>
  <c r="Y114" i="13"/>
  <c r="X114" i="13"/>
  <c r="W114" i="13"/>
  <c r="V114" i="13"/>
  <c r="Y109" i="13"/>
  <c r="X109" i="13"/>
  <c r="W109" i="13"/>
  <c r="V109" i="13"/>
  <c r="Y108" i="13"/>
  <c r="X108" i="13"/>
  <c r="W108" i="13"/>
  <c r="Z108" i="13" s="1"/>
  <c r="AA108" i="13" s="1"/>
  <c r="V108" i="13"/>
  <c r="Y107" i="13"/>
  <c r="X107" i="13"/>
  <c r="W107" i="13"/>
  <c r="V107" i="13"/>
  <c r="Y112" i="13"/>
  <c r="X112" i="13"/>
  <c r="W112" i="13"/>
  <c r="Z112" i="13" s="1"/>
  <c r="AA112" i="13" s="1"/>
  <c r="V112" i="13"/>
  <c r="Y111" i="13"/>
  <c r="X111" i="13"/>
  <c r="W111" i="13"/>
  <c r="V111" i="13"/>
  <c r="Y110" i="13"/>
  <c r="X110" i="13"/>
  <c r="W110" i="13"/>
  <c r="Z110" i="13" s="1"/>
  <c r="AA110" i="13" s="1"/>
  <c r="V110" i="13"/>
  <c r="Y84" i="13"/>
  <c r="X84" i="13"/>
  <c r="W84" i="13"/>
  <c r="V84" i="13"/>
  <c r="Y58" i="13"/>
  <c r="X58" i="13"/>
  <c r="W58" i="13"/>
  <c r="Z58" i="13" s="1"/>
  <c r="AA58" i="13" s="1"/>
  <c r="V58" i="13"/>
  <c r="Y54" i="13"/>
  <c r="X54" i="13"/>
  <c r="W54" i="13"/>
  <c r="Z54" i="13" s="1"/>
  <c r="AA54" i="13" s="1"/>
  <c r="V54" i="13"/>
  <c r="V49" i="13"/>
  <c r="W49" i="13"/>
  <c r="X49" i="13"/>
  <c r="Y49" i="13"/>
  <c r="V50" i="13"/>
  <c r="W50" i="13"/>
  <c r="X50" i="13"/>
  <c r="Y50" i="13"/>
  <c r="W52" i="13"/>
  <c r="X52" i="13"/>
  <c r="Y52" i="13"/>
  <c r="Y42" i="13"/>
  <c r="X42" i="13"/>
  <c r="W42" i="13"/>
  <c r="V42" i="13"/>
  <c r="Y39" i="13"/>
  <c r="X39" i="13"/>
  <c r="W39" i="13"/>
  <c r="V39" i="13"/>
  <c r="Y38" i="13"/>
  <c r="X38" i="13"/>
  <c r="W38" i="13"/>
  <c r="V38" i="13"/>
  <c r="Y37" i="13"/>
  <c r="X37" i="13"/>
  <c r="W37" i="13"/>
  <c r="V37" i="13"/>
  <c r="Y36" i="13"/>
  <c r="X36" i="13"/>
  <c r="W36" i="13"/>
  <c r="V36" i="13"/>
  <c r="Y15" i="13"/>
  <c r="X15" i="13"/>
  <c r="W15" i="13"/>
  <c r="V15" i="13"/>
  <c r="Y14" i="13"/>
  <c r="X14" i="13"/>
  <c r="W14" i="13"/>
  <c r="V14" i="13"/>
  <c r="Y13" i="13"/>
  <c r="X13" i="13"/>
  <c r="W13" i="13"/>
  <c r="V13" i="13"/>
  <c r="Y12" i="13"/>
  <c r="X12" i="13"/>
  <c r="W12" i="13"/>
  <c r="V12" i="13"/>
  <c r="Y11" i="13"/>
  <c r="X11" i="13"/>
  <c r="W11" i="13"/>
  <c r="V11" i="13"/>
  <c r="Y10" i="13"/>
  <c r="X10" i="13"/>
  <c r="W10" i="13"/>
  <c r="V10" i="13"/>
  <c r="Y9" i="13"/>
  <c r="X9" i="13"/>
  <c r="W9" i="13"/>
  <c r="V9" i="13"/>
  <c r="Y8" i="13"/>
  <c r="X8" i="13"/>
  <c r="W8" i="13"/>
  <c r="V8" i="13"/>
  <c r="Y7" i="13"/>
  <c r="X7" i="13"/>
  <c r="W7" i="13"/>
  <c r="V7" i="13"/>
  <c r="Y6" i="13"/>
  <c r="X6" i="13"/>
  <c r="W6" i="13"/>
  <c r="V6" i="13"/>
  <c r="Y5" i="13"/>
  <c r="X5" i="13"/>
  <c r="W5" i="13"/>
  <c r="V5" i="13"/>
  <c r="AB4" i="13"/>
  <c r="Y4" i="13"/>
  <c r="X4" i="13"/>
  <c r="W4" i="13"/>
  <c r="V4" i="13"/>
  <c r="Y27" i="13"/>
  <c r="X27" i="13"/>
  <c r="W27" i="13"/>
  <c r="V27" i="13"/>
  <c r="Y26" i="13"/>
  <c r="X26" i="13"/>
  <c r="W26" i="13"/>
  <c r="V26" i="13"/>
  <c r="Y25" i="13"/>
  <c r="X25" i="13"/>
  <c r="W25" i="13"/>
  <c r="V25" i="13"/>
  <c r="Y24" i="13"/>
  <c r="X24" i="13"/>
  <c r="W24" i="13"/>
  <c r="V24" i="13"/>
  <c r="Y23" i="13"/>
  <c r="X23" i="13"/>
  <c r="W23" i="13"/>
  <c r="V23" i="13"/>
  <c r="Y22" i="13"/>
  <c r="X22" i="13"/>
  <c r="W22" i="13"/>
  <c r="V22" i="13"/>
  <c r="Y21" i="13"/>
  <c r="X21" i="13"/>
  <c r="W21" i="13"/>
  <c r="V21" i="13"/>
  <c r="Y20" i="13"/>
  <c r="X20" i="13"/>
  <c r="W20" i="13"/>
  <c r="V20" i="13"/>
  <c r="Y19" i="13"/>
  <c r="X19" i="13"/>
  <c r="W19" i="13"/>
  <c r="V19" i="13"/>
  <c r="Y18" i="13"/>
  <c r="X18" i="13"/>
  <c r="W18" i="13"/>
  <c r="V18" i="13"/>
  <c r="Y17" i="13"/>
  <c r="X17" i="13"/>
  <c r="W17" i="13"/>
  <c r="V17" i="13"/>
  <c r="Y16" i="13"/>
  <c r="X16" i="13"/>
  <c r="W16" i="13"/>
  <c r="V16" i="13"/>
  <c r="W162" i="13"/>
  <c r="X162" i="13"/>
  <c r="Y162" i="13"/>
  <c r="V162" i="13"/>
  <c r="A4" i="16"/>
  <c r="A5" i="16" s="1"/>
  <c r="A6" i="16" s="1"/>
  <c r="A7" i="16" s="1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B3" i="15"/>
  <c r="U45" i="13"/>
  <c r="Z8" i="13" l="1"/>
  <c r="AA8" i="13" s="1"/>
  <c r="Z10" i="13"/>
  <c r="AA10" i="13" s="1"/>
  <c r="Z12" i="13"/>
  <c r="AA12" i="13" s="1"/>
  <c r="Z14" i="13"/>
  <c r="AA14" i="13" s="1"/>
  <c r="Z36" i="13"/>
  <c r="AA36" i="13" s="1"/>
  <c r="Z38" i="13"/>
  <c r="AA38" i="13" s="1"/>
  <c r="Z42" i="13"/>
  <c r="AA42" i="13" s="1"/>
  <c r="Z17" i="13"/>
  <c r="AA17" i="13" s="1"/>
  <c r="Z19" i="13"/>
  <c r="AA19" i="13" s="1"/>
  <c r="Z21" i="13"/>
  <c r="AA21" i="13" s="1"/>
  <c r="Z23" i="13"/>
  <c r="AA23" i="13" s="1"/>
  <c r="Z25" i="13"/>
  <c r="AA25" i="13" s="1"/>
  <c r="Z6" i="13"/>
  <c r="AA6" i="13" s="1"/>
  <c r="Z27" i="13"/>
  <c r="AA27" i="13" s="1"/>
  <c r="Z162" i="13"/>
  <c r="AA162" i="13" s="1"/>
  <c r="Z16" i="13"/>
  <c r="AA16" i="13" s="1"/>
  <c r="Z18" i="13"/>
  <c r="AA18" i="13" s="1"/>
  <c r="Z20" i="13"/>
  <c r="AA20" i="13" s="1"/>
  <c r="Z22" i="13"/>
  <c r="AA22" i="13" s="1"/>
  <c r="Z24" i="13"/>
  <c r="AA24" i="13" s="1"/>
  <c r="Z26" i="13"/>
  <c r="AA26" i="13" s="1"/>
  <c r="Z114" i="13"/>
  <c r="AA114" i="13" s="1"/>
  <c r="Z111" i="13"/>
  <c r="AA111" i="13" s="1"/>
  <c r="Z107" i="13"/>
  <c r="AA107" i="13" s="1"/>
  <c r="Z109" i="13"/>
  <c r="AA109" i="13" s="1"/>
  <c r="Z84" i="13"/>
  <c r="AA84" i="13" s="1"/>
  <c r="Z52" i="13"/>
  <c r="AA52" i="13" s="1"/>
  <c r="Z50" i="13"/>
  <c r="AA50" i="13" s="1"/>
  <c r="Z49" i="13"/>
  <c r="AA49" i="13" s="1"/>
  <c r="Z5" i="13"/>
  <c r="AA5" i="13" s="1"/>
  <c r="Z7" i="13"/>
  <c r="AA7" i="13" s="1"/>
  <c r="Z9" i="13"/>
  <c r="AA9" i="13" s="1"/>
  <c r="Z11" i="13"/>
  <c r="AA11" i="13" s="1"/>
  <c r="Z13" i="13"/>
  <c r="AA13" i="13" s="1"/>
  <c r="Z15" i="13"/>
  <c r="AA15" i="13" s="1"/>
  <c r="Z37" i="13"/>
  <c r="AA37" i="13" s="1"/>
  <c r="Z39" i="13"/>
  <c r="AA39" i="13" s="1"/>
  <c r="Z4" i="13"/>
  <c r="AA4" i="13" s="1"/>
  <c r="A4" i="15"/>
  <c r="U153" i="13"/>
  <c r="U148" i="13"/>
  <c r="U115" i="13"/>
  <c r="U105" i="13"/>
  <c r="U100" i="13"/>
  <c r="U94" i="13"/>
  <c r="U91" i="13"/>
  <c r="U85" i="13"/>
  <c r="U73" i="13"/>
  <c r="U63" i="13"/>
  <c r="U57" i="13"/>
  <c r="U53" i="13"/>
  <c r="U48" i="13"/>
  <c r="Y29" i="13"/>
  <c r="Y30" i="13"/>
  <c r="Y31" i="13"/>
  <c r="Y32" i="13"/>
  <c r="Y33" i="13"/>
  <c r="Y34" i="13"/>
  <c r="Y35" i="13"/>
  <c r="Y40" i="13"/>
  <c r="Y41" i="13"/>
  <c r="Y46" i="13"/>
  <c r="Y47" i="13"/>
  <c r="Y55" i="13"/>
  <c r="Y56" i="13"/>
  <c r="Y59" i="13"/>
  <c r="Y64" i="13"/>
  <c r="Y65" i="13"/>
  <c r="Y66" i="13"/>
  <c r="Y67" i="13"/>
  <c r="Y68" i="13"/>
  <c r="Y69" i="13"/>
  <c r="Y70" i="13"/>
  <c r="Y71" i="13"/>
  <c r="Y72" i="13"/>
  <c r="Y74" i="13"/>
  <c r="Y75" i="13"/>
  <c r="Y76" i="13"/>
  <c r="Y77" i="13"/>
  <c r="Y78" i="13"/>
  <c r="Y79" i="13"/>
  <c r="Y80" i="13"/>
  <c r="Y81" i="13"/>
  <c r="Y82" i="13"/>
  <c r="Y83" i="13"/>
  <c r="Y86" i="13"/>
  <c r="Y87" i="13"/>
  <c r="Y88" i="13"/>
  <c r="Y89" i="13"/>
  <c r="Y90" i="13"/>
  <c r="Y92" i="13"/>
  <c r="Y93" i="13"/>
  <c r="Y95" i="13"/>
  <c r="Y96" i="13"/>
  <c r="Y98" i="13"/>
  <c r="Y101" i="13"/>
  <c r="Y102" i="13"/>
  <c r="Y103" i="13"/>
  <c r="Y104" i="13"/>
  <c r="Y106" i="13"/>
  <c r="Y113" i="13"/>
  <c r="Y144" i="13"/>
  <c r="Y145" i="13"/>
  <c r="Y146" i="13"/>
  <c r="Y147" i="13"/>
  <c r="Y149" i="13"/>
  <c r="Y150" i="13"/>
  <c r="Y151" i="13"/>
  <c r="Y152" i="13"/>
  <c r="Y155" i="13"/>
  <c r="Y163" i="13"/>
  <c r="Y164" i="13"/>
  <c r="Y165" i="13"/>
  <c r="Y166" i="13"/>
  <c r="Y167" i="13"/>
  <c r="Y168" i="13"/>
  <c r="Y169" i="13"/>
  <c r="Y170" i="13"/>
  <c r="Y171" i="13"/>
  <c r="Y172" i="13"/>
  <c r="Y173" i="13"/>
  <c r="Y174" i="13"/>
  <c r="Y175" i="13"/>
  <c r="Y177" i="13"/>
  <c r="Y178" i="13"/>
  <c r="Y180" i="13"/>
  <c r="Y28" i="13"/>
  <c r="X29" i="13"/>
  <c r="X30" i="13"/>
  <c r="X31" i="13"/>
  <c r="X32" i="13"/>
  <c r="X33" i="13"/>
  <c r="X34" i="13"/>
  <c r="X35" i="13"/>
  <c r="X40" i="13"/>
  <c r="X41" i="13"/>
  <c r="X46" i="13"/>
  <c r="X47" i="13"/>
  <c r="X55" i="13"/>
  <c r="X56" i="13"/>
  <c r="X59" i="13"/>
  <c r="X64" i="13"/>
  <c r="X65" i="13"/>
  <c r="X66" i="13"/>
  <c r="X67" i="13"/>
  <c r="X68" i="13"/>
  <c r="X69" i="13"/>
  <c r="X70" i="13"/>
  <c r="X71" i="13"/>
  <c r="X72" i="13"/>
  <c r="X74" i="13"/>
  <c r="X75" i="13"/>
  <c r="X76" i="13"/>
  <c r="X77" i="13"/>
  <c r="X78" i="13"/>
  <c r="X79" i="13"/>
  <c r="X80" i="13"/>
  <c r="X81" i="13"/>
  <c r="X82" i="13"/>
  <c r="X83" i="13"/>
  <c r="X86" i="13"/>
  <c r="X87" i="13"/>
  <c r="X88" i="13"/>
  <c r="X89" i="13"/>
  <c r="X90" i="13"/>
  <c r="X92" i="13"/>
  <c r="X93" i="13"/>
  <c r="X95" i="13"/>
  <c r="X96" i="13"/>
  <c r="X98" i="13"/>
  <c r="X101" i="13"/>
  <c r="X102" i="13"/>
  <c r="X103" i="13"/>
  <c r="X104" i="13"/>
  <c r="X106" i="13"/>
  <c r="X113" i="13"/>
  <c r="X144" i="13"/>
  <c r="X145" i="13"/>
  <c r="X146" i="13"/>
  <c r="X147" i="13"/>
  <c r="X149" i="13"/>
  <c r="X150" i="13"/>
  <c r="X151" i="13"/>
  <c r="X152" i="13"/>
  <c r="X155" i="13"/>
  <c r="X163" i="13"/>
  <c r="X164" i="13"/>
  <c r="X165" i="13"/>
  <c r="X166" i="13"/>
  <c r="X167" i="13"/>
  <c r="X168" i="13"/>
  <c r="X169" i="13"/>
  <c r="X170" i="13"/>
  <c r="X171" i="13"/>
  <c r="X172" i="13"/>
  <c r="X173" i="13"/>
  <c r="X174" i="13"/>
  <c r="X175" i="13"/>
  <c r="X177" i="13"/>
  <c r="X178" i="13"/>
  <c r="X180" i="13"/>
  <c r="X28" i="13"/>
  <c r="W46" i="13"/>
  <c r="W47" i="13"/>
  <c r="W55" i="13"/>
  <c r="W56" i="13"/>
  <c r="W59" i="13"/>
  <c r="W64" i="13"/>
  <c r="W65" i="13"/>
  <c r="W66" i="13"/>
  <c r="W67" i="13"/>
  <c r="W68" i="13"/>
  <c r="W69" i="13"/>
  <c r="W70" i="13"/>
  <c r="W71" i="13"/>
  <c r="W72" i="13"/>
  <c r="W74" i="13"/>
  <c r="W75" i="13"/>
  <c r="W76" i="13"/>
  <c r="W77" i="13"/>
  <c r="W78" i="13"/>
  <c r="W79" i="13"/>
  <c r="W80" i="13"/>
  <c r="W81" i="13"/>
  <c r="W82" i="13"/>
  <c r="W83" i="13"/>
  <c r="W86" i="13"/>
  <c r="W87" i="13"/>
  <c r="W88" i="13"/>
  <c r="W89" i="13"/>
  <c r="W90" i="13"/>
  <c r="W92" i="13"/>
  <c r="W93" i="13"/>
  <c r="W95" i="13"/>
  <c r="W96" i="13"/>
  <c r="W98" i="13"/>
  <c r="W101" i="13"/>
  <c r="W102" i="13"/>
  <c r="W103" i="13"/>
  <c r="W104" i="13"/>
  <c r="W106" i="13"/>
  <c r="W113" i="13"/>
  <c r="W144" i="13"/>
  <c r="W128" i="13" s="1"/>
  <c r="Z128" i="13" s="1"/>
  <c r="AA128" i="13" s="1"/>
  <c r="W145" i="13"/>
  <c r="W146" i="13"/>
  <c r="W147" i="13"/>
  <c r="W149" i="13"/>
  <c r="W150" i="13"/>
  <c r="W151" i="13"/>
  <c r="W152" i="13"/>
  <c r="W155" i="13"/>
  <c r="W163" i="13"/>
  <c r="W164" i="13"/>
  <c r="W165" i="13"/>
  <c r="W166" i="13"/>
  <c r="W167" i="13"/>
  <c r="W168" i="13"/>
  <c r="W169" i="13"/>
  <c r="W170" i="13"/>
  <c r="W171" i="13"/>
  <c r="W172" i="13"/>
  <c r="W173" i="13"/>
  <c r="W174" i="13"/>
  <c r="W175" i="13"/>
  <c r="W177" i="13"/>
  <c r="W178" i="13"/>
  <c r="W180" i="13"/>
  <c r="W29" i="13"/>
  <c r="W30" i="13"/>
  <c r="W31" i="13"/>
  <c r="W32" i="13"/>
  <c r="W33" i="13"/>
  <c r="W34" i="13"/>
  <c r="W35" i="13"/>
  <c r="W40" i="13"/>
  <c r="W41" i="13"/>
  <c r="W28" i="13"/>
  <c r="V46" i="13"/>
  <c r="V47" i="13"/>
  <c r="V55" i="13"/>
  <c r="V56" i="13"/>
  <c r="V59" i="13"/>
  <c r="V64" i="13"/>
  <c r="V65" i="13"/>
  <c r="V66" i="13"/>
  <c r="V67" i="13"/>
  <c r="V68" i="13"/>
  <c r="V69" i="13"/>
  <c r="V70" i="13"/>
  <c r="V71" i="13"/>
  <c r="V72" i="13"/>
  <c r="V74" i="13"/>
  <c r="V75" i="13"/>
  <c r="V76" i="13"/>
  <c r="V77" i="13"/>
  <c r="V78" i="13"/>
  <c r="V79" i="13"/>
  <c r="V80" i="13"/>
  <c r="V81" i="13"/>
  <c r="V82" i="13"/>
  <c r="V83" i="13"/>
  <c r="V86" i="13"/>
  <c r="V87" i="13"/>
  <c r="V88" i="13"/>
  <c r="V89" i="13"/>
  <c r="V90" i="13"/>
  <c r="V92" i="13"/>
  <c r="V93" i="13"/>
  <c r="V95" i="13"/>
  <c r="V96" i="13"/>
  <c r="V98" i="13"/>
  <c r="V101" i="13"/>
  <c r="V102" i="13"/>
  <c r="V103" i="13"/>
  <c r="V104" i="13"/>
  <c r="V106" i="13"/>
  <c r="V113" i="13"/>
  <c r="V144" i="13"/>
  <c r="V145" i="13"/>
  <c r="V146" i="13"/>
  <c r="V147" i="13"/>
  <c r="V149" i="13"/>
  <c r="V150" i="13"/>
  <c r="V151" i="13"/>
  <c r="V152" i="13"/>
  <c r="V155" i="13"/>
  <c r="V163" i="13"/>
  <c r="V164" i="13"/>
  <c r="V165" i="13"/>
  <c r="V166" i="13"/>
  <c r="V167" i="13"/>
  <c r="V168" i="13"/>
  <c r="V169" i="13"/>
  <c r="V170" i="13"/>
  <c r="V171" i="13"/>
  <c r="V172" i="13"/>
  <c r="V173" i="13"/>
  <c r="V174" i="13"/>
  <c r="V175" i="13"/>
  <c r="V177" i="13"/>
  <c r="V178" i="13"/>
  <c r="V180" i="13"/>
  <c r="V41" i="13"/>
  <c r="V40" i="13"/>
  <c r="V35" i="13"/>
  <c r="V34" i="13"/>
  <c r="V33" i="13"/>
  <c r="V32" i="13"/>
  <c r="V31" i="13"/>
  <c r="V30" i="13"/>
  <c r="V29" i="13"/>
  <c r="V28" i="13"/>
  <c r="C20" i="15" l="1"/>
  <c r="V128" i="13"/>
  <c r="C19" i="15"/>
  <c r="V119" i="13"/>
  <c r="V125" i="13"/>
  <c r="W119" i="13"/>
  <c r="Z119" i="13" s="1"/>
  <c r="AA119" i="13" s="1"/>
  <c r="W125" i="13"/>
  <c r="Z125" i="13" s="1"/>
  <c r="AA125" i="13" s="1"/>
  <c r="A5" i="15"/>
  <c r="B4" i="15"/>
  <c r="Z178" i="13"/>
  <c r="AA178" i="13" s="1"/>
  <c r="Z155" i="13"/>
  <c r="AA155" i="13" s="1"/>
  <c r="Z169" i="13"/>
  <c r="AA169" i="13" s="1"/>
  <c r="Z170" i="13"/>
  <c r="AA170" i="13" s="1"/>
  <c r="Z163" i="13"/>
  <c r="AA163" i="13" s="1"/>
  <c r="Z180" i="13"/>
  <c r="AA180" i="13" s="1"/>
  <c r="Z175" i="13"/>
  <c r="AA175" i="13" s="1"/>
  <c r="Z41" i="13"/>
  <c r="AA41" i="13" s="1"/>
  <c r="Z29" i="13"/>
  <c r="AA29" i="13" s="1"/>
  <c r="Z177" i="13"/>
  <c r="AA177" i="13" s="1"/>
  <c r="Z168" i="13"/>
  <c r="AA168" i="13" s="1"/>
  <c r="Z150" i="13"/>
  <c r="AA150" i="13" s="1"/>
  <c r="Z144" i="13"/>
  <c r="AA144" i="13" s="1"/>
  <c r="Z88" i="13"/>
  <c r="AA88" i="13" s="1"/>
  <c r="Z82" i="13"/>
  <c r="AA82" i="13" s="1"/>
  <c r="Z31" i="13"/>
  <c r="AA31" i="13" s="1"/>
  <c r="Z151" i="13"/>
  <c r="AA151" i="13" s="1"/>
  <c r="Z89" i="13"/>
  <c r="AA89" i="13" s="1"/>
  <c r="Z75" i="13"/>
  <c r="AA75" i="13" s="1"/>
  <c r="Z149" i="13"/>
  <c r="AA149" i="13" s="1"/>
  <c r="Z87" i="13"/>
  <c r="AA87" i="13" s="1"/>
  <c r="Z81" i="13"/>
  <c r="AA81" i="13" s="1"/>
  <c r="Z71" i="13"/>
  <c r="AA71" i="13" s="1"/>
  <c r="Z32" i="13"/>
  <c r="AA32" i="13" s="1"/>
  <c r="Z146" i="13"/>
  <c r="AA146" i="13" s="1"/>
  <c r="Z106" i="13"/>
  <c r="AA106" i="13" s="1"/>
  <c r="Z101" i="13"/>
  <c r="AA101" i="13" s="1"/>
  <c r="Z92" i="13"/>
  <c r="AA92" i="13" s="1"/>
  <c r="Z76" i="13"/>
  <c r="AA76" i="13" s="1"/>
  <c r="Z66" i="13"/>
  <c r="AA66" i="13" s="1"/>
  <c r="Z174" i="13"/>
  <c r="AA174" i="13" s="1"/>
  <c r="Z167" i="13"/>
  <c r="AA167" i="13" s="1"/>
  <c r="Z172" i="13"/>
  <c r="AA172" i="13" s="1"/>
  <c r="Z165" i="13"/>
  <c r="AA165" i="13" s="1"/>
  <c r="Z34" i="13"/>
  <c r="AA34" i="13" s="1"/>
  <c r="Z103" i="13"/>
  <c r="AA103" i="13" s="1"/>
  <c r="Z95" i="13"/>
  <c r="AA95" i="13" s="1"/>
  <c r="Z68" i="13"/>
  <c r="AA68" i="13" s="1"/>
  <c r="Z55" i="13"/>
  <c r="AA55" i="13" s="1"/>
  <c r="Z46" i="13"/>
  <c r="AA46" i="13" s="1"/>
  <c r="Z173" i="13"/>
  <c r="AA173" i="13" s="1"/>
  <c r="Z166" i="13"/>
  <c r="AA166" i="13" s="1"/>
  <c r="Z96" i="13"/>
  <c r="AA96" i="13" s="1"/>
  <c r="Z79" i="13"/>
  <c r="AA79" i="13" s="1"/>
  <c r="Z69" i="13"/>
  <c r="AA69" i="13" s="1"/>
  <c r="Z56" i="13"/>
  <c r="AA56" i="13" s="1"/>
  <c r="Z47" i="13"/>
  <c r="AA47" i="13" s="1"/>
  <c r="Z86" i="13"/>
  <c r="AA86" i="13" s="1"/>
  <c r="Z80" i="13"/>
  <c r="AA80" i="13" s="1"/>
  <c r="Z70" i="13"/>
  <c r="AA70" i="13" s="1"/>
  <c r="Z59" i="13"/>
  <c r="AA59" i="13" s="1"/>
  <c r="Z152" i="13"/>
  <c r="AA152" i="13" s="1"/>
  <c r="Z104" i="13"/>
  <c r="AA104" i="13" s="1"/>
  <c r="Z90" i="13"/>
  <c r="AA90" i="13" s="1"/>
  <c r="Z145" i="13"/>
  <c r="AA145" i="13" s="1"/>
  <c r="Z147" i="13"/>
  <c r="AA147" i="13" s="1"/>
  <c r="Z98" i="13"/>
  <c r="AA98" i="13" s="1"/>
  <c r="Z83" i="13"/>
  <c r="AA83" i="13" s="1"/>
  <c r="Z65" i="13"/>
  <c r="AA65" i="13" s="1"/>
  <c r="Z64" i="13"/>
  <c r="AA64" i="13" s="1"/>
  <c r="Z78" i="13"/>
  <c r="AA78" i="13" s="1"/>
  <c r="Z74" i="13"/>
  <c r="AA74" i="13" s="1"/>
  <c r="Z72" i="13"/>
  <c r="AA72" i="13" s="1"/>
  <c r="Z171" i="13"/>
  <c r="AA171" i="13" s="1"/>
  <c r="Z164" i="13"/>
  <c r="AA164" i="13" s="1"/>
  <c r="Z113" i="13"/>
  <c r="AA113" i="13" s="1"/>
  <c r="Z102" i="13"/>
  <c r="AA102" i="13" s="1"/>
  <c r="Z93" i="13"/>
  <c r="AA93" i="13" s="1"/>
  <c r="Z77" i="13"/>
  <c r="AA77" i="13" s="1"/>
  <c r="Z67" i="13"/>
  <c r="AA67" i="13" s="1"/>
  <c r="Z33" i="13"/>
  <c r="AA33" i="13" s="1"/>
  <c r="Z28" i="13"/>
  <c r="AA28" i="13" s="1"/>
  <c r="Z40" i="13"/>
  <c r="AA40" i="13" s="1"/>
  <c r="Z35" i="13"/>
  <c r="AA35" i="13" s="1"/>
  <c r="Z30" i="13"/>
  <c r="AA30" i="13" s="1"/>
  <c r="A6" i="15" l="1"/>
  <c r="B5" i="15"/>
  <c r="A7" i="15" l="1"/>
  <c r="B6" i="15"/>
  <c r="A8" i="15" l="1"/>
  <c r="B7" i="15"/>
  <c r="A9" i="15" l="1"/>
  <c r="B8" i="15"/>
  <c r="A10" i="15" l="1"/>
  <c r="B9" i="15"/>
  <c r="D7" i="16"/>
  <c r="B10" i="16"/>
  <c r="B7" i="16"/>
  <c r="B6" i="16"/>
  <c r="B26" i="16"/>
  <c r="C25" i="16"/>
  <c r="B4" i="16"/>
  <c r="B24" i="16"/>
  <c r="C24" i="16"/>
  <c r="D4" i="16"/>
  <c r="C6" i="16"/>
  <c r="B27" i="16"/>
  <c r="C8" i="16"/>
  <c r="B13" i="16"/>
  <c r="C28" i="16"/>
  <c r="B15" i="16"/>
  <c r="C22" i="16"/>
  <c r="C26" i="16"/>
  <c r="C29" i="16"/>
  <c r="C11" i="16"/>
  <c r="C9" i="16"/>
  <c r="B14" i="16"/>
  <c r="B11" i="16"/>
  <c r="C12" i="16"/>
  <c r="B16" i="16"/>
  <c r="D9" i="16"/>
  <c r="C7" i="16"/>
  <c r="B12" i="16"/>
  <c r="C13" i="16"/>
  <c r="B8" i="16"/>
  <c r="C10" i="16"/>
  <c r="C5" i="16"/>
  <c r="B25" i="16"/>
  <c r="C21" i="16"/>
  <c r="C16" i="16"/>
  <c r="C23" i="16"/>
  <c r="C27" i="16"/>
  <c r="B9" i="16"/>
  <c r="B29" i="16"/>
  <c r="C14" i="16"/>
  <c r="C15" i="16"/>
  <c r="C19" i="16"/>
  <c r="B20" i="16"/>
  <c r="B21" i="16"/>
  <c r="C17" i="16"/>
  <c r="C20" i="16"/>
  <c r="B28" i="16"/>
  <c r="B23" i="16"/>
  <c r="B18" i="16"/>
  <c r="B5" i="16"/>
  <c r="B19" i="16"/>
  <c r="C4" i="16"/>
  <c r="C18" i="16"/>
  <c r="B22" i="16"/>
  <c r="D11" i="16"/>
  <c r="A11" i="15" l="1"/>
  <c r="B10" i="15"/>
  <c r="B17" i="16"/>
  <c r="D8" i="16"/>
  <c r="V115" i="13"/>
  <c r="D5" i="16"/>
  <c r="V48" i="13"/>
  <c r="V100" i="13"/>
  <c r="V73" i="13"/>
  <c r="W73" i="13"/>
  <c r="Z73" i="13" s="1"/>
  <c r="W105" i="13"/>
  <c r="Z105" i="13" s="1"/>
  <c r="AA105" i="13" s="1"/>
  <c r="V91" i="13"/>
  <c r="W115" i="13"/>
  <c r="Z115" i="13" s="1"/>
  <c r="AA115" i="13" s="1"/>
  <c r="W94" i="13"/>
  <c r="Z94" i="13" s="1"/>
  <c r="W63" i="13"/>
  <c r="Z63" i="13" s="1"/>
  <c r="W100" i="13"/>
  <c r="Z100" i="13" s="1"/>
  <c r="AA100" i="13" s="1"/>
  <c r="W57" i="13"/>
  <c r="Z57" i="13" s="1"/>
  <c r="W91" i="13"/>
  <c r="Z91" i="13" s="1"/>
  <c r="V63" i="13"/>
  <c r="V148" i="13"/>
  <c r="W153" i="13"/>
  <c r="Z153" i="13" s="1"/>
  <c r="AA153" i="13" s="1"/>
  <c r="V105" i="13"/>
  <c r="V153" i="13"/>
  <c r="D6" i="16"/>
  <c r="D10" i="16"/>
  <c r="W148" i="13"/>
  <c r="Z148" i="13" s="1"/>
  <c r="AA148" i="13" s="1"/>
  <c r="V85" i="13"/>
  <c r="W85" i="13"/>
  <c r="Z85" i="13" s="1"/>
  <c r="W48" i="13"/>
  <c r="Z48" i="13" s="1"/>
  <c r="V57" i="13"/>
  <c r="V94" i="13"/>
  <c r="D12" i="16"/>
  <c r="AA57" i="13" l="1"/>
  <c r="C6" i="15" s="1"/>
  <c r="AA63" i="13"/>
  <c r="C7" i="15" s="1"/>
  <c r="AA48" i="13"/>
  <c r="C4" i="15" s="1"/>
  <c r="AA94" i="13"/>
  <c r="C11" i="15" s="1"/>
  <c r="AA91" i="13"/>
  <c r="C10" i="15" s="1"/>
  <c r="AA73" i="13"/>
  <c r="C8" i="15" s="1"/>
  <c r="AA85" i="13"/>
  <c r="C9" i="15" s="1"/>
  <c r="A12" i="15"/>
  <c r="B11" i="15"/>
  <c r="D13" i="16"/>
  <c r="A13" i="15" l="1"/>
  <c r="B12" i="15"/>
  <c r="C12" i="15"/>
  <c r="D14" i="16"/>
  <c r="A14" i="15" l="1"/>
  <c r="B13" i="15"/>
  <c r="C13" i="15"/>
  <c r="D15" i="16"/>
  <c r="A15" i="15" l="1"/>
  <c r="B15" i="15" s="1"/>
  <c r="B14" i="15"/>
  <c r="C14" i="15"/>
  <c r="D16" i="16"/>
  <c r="A16" i="15" l="1"/>
  <c r="C15" i="15"/>
  <c r="D17" i="16"/>
  <c r="A17" i="15" l="1"/>
  <c r="D18" i="16"/>
  <c r="D19" i="16" l="1"/>
  <c r="D20" i="16" l="1"/>
  <c r="D21" i="16" l="1"/>
  <c r="D22" i="16" l="1"/>
  <c r="D23" i="16" l="1"/>
  <c r="D24" i="16" l="1"/>
  <c r="D25" i="16" l="1"/>
  <c r="D26" i="16" l="1"/>
  <c r="D27" i="16" l="1"/>
  <c r="D28" i="16" l="1"/>
  <c r="D29" i="16" l="1"/>
  <c r="V45" i="13" l="1"/>
  <c r="W45" i="13"/>
  <c r="Z45" i="13" l="1"/>
  <c r="C3" i="15" l="1"/>
  <c r="AA45" i="13"/>
  <c r="D9" i="14" l="1"/>
  <c r="V53" i="13"/>
  <c r="W53" i="13"/>
  <c r="Z53" i="13" s="1"/>
  <c r="AA53" i="13" s="1"/>
  <c r="C5" i="15" l="1"/>
  <c r="B27" i="14" s="1"/>
  <c r="D8" i="14" l="1"/>
</calcChain>
</file>

<file path=xl/sharedStrings.xml><?xml version="1.0" encoding="utf-8"?>
<sst xmlns="http://schemas.openxmlformats.org/spreadsheetml/2006/main" count="1000" uniqueCount="585">
  <si>
    <t>JANコード</t>
  </si>
  <si>
    <t>品名</t>
  </si>
  <si>
    <t>包装単位</t>
  </si>
  <si>
    <t>単位薬価</t>
    <rPh sb="0" eb="2">
      <t>タンイ</t>
    </rPh>
    <rPh sb="2" eb="4">
      <t>ヤッカ</t>
    </rPh>
    <phoneticPr fontId="5"/>
  </si>
  <si>
    <t>区分</t>
    <rPh sb="0" eb="2">
      <t>クブン</t>
    </rPh>
    <phoneticPr fontId="2"/>
  </si>
  <si>
    <t>項番</t>
    <rPh sb="0" eb="2">
      <t>コウバン</t>
    </rPh>
    <phoneticPr fontId="2"/>
  </si>
  <si>
    <t>販売元名</t>
  </si>
  <si>
    <t>包装単位薬価</t>
    <phoneticPr fontId="2"/>
  </si>
  <si>
    <t>見積
連番</t>
    <rPh sb="0" eb="2">
      <t>ミツモリ</t>
    </rPh>
    <rPh sb="3" eb="5">
      <t>レンバン</t>
    </rPh>
    <phoneticPr fontId="2"/>
  </si>
  <si>
    <t>包装薬価
係数</t>
    <rPh sb="0" eb="2">
      <t>ホウソウ</t>
    </rPh>
    <rPh sb="2" eb="4">
      <t>ヤッカ</t>
    </rPh>
    <rPh sb="5" eb="7">
      <t>ケイスウ</t>
    </rPh>
    <phoneticPr fontId="5"/>
  </si>
  <si>
    <t>総包装
数量</t>
    <phoneticPr fontId="2"/>
  </si>
  <si>
    <t>見積金額
（税別）
〔自動計算〕</t>
    <phoneticPr fontId="2"/>
  </si>
  <si>
    <t>循呼
予定
数量</t>
    <rPh sb="0" eb="2">
      <t>ジュンコ</t>
    </rPh>
    <rPh sb="3" eb="5">
      <t>ヨテイ</t>
    </rPh>
    <rPh sb="6" eb="8">
      <t>スウリョウ</t>
    </rPh>
    <phoneticPr fontId="2"/>
  </si>
  <si>
    <t>がん
予定
数量</t>
    <rPh sb="3" eb="5">
      <t>ヨテイ</t>
    </rPh>
    <rPh sb="6" eb="8">
      <t>スウリョウ</t>
    </rPh>
    <phoneticPr fontId="2"/>
  </si>
  <si>
    <t>小児
予定
数量</t>
    <rPh sb="0" eb="2">
      <t>ショウニ</t>
    </rPh>
    <rPh sb="3" eb="5">
      <t>ヨテイ</t>
    </rPh>
    <rPh sb="6" eb="8">
      <t>スウリョウ</t>
    </rPh>
    <phoneticPr fontId="2"/>
  </si>
  <si>
    <t>精神
予定
数量</t>
    <rPh sb="0" eb="2">
      <t>セイシン</t>
    </rPh>
    <rPh sb="3" eb="5">
      <t>ヨテイ</t>
    </rPh>
    <rPh sb="6" eb="8">
      <t>スウリョウ</t>
    </rPh>
    <phoneticPr fontId="2"/>
  </si>
  <si>
    <t>合計
予定
数量</t>
    <rPh sb="0" eb="2">
      <t>ゴウケイ</t>
    </rPh>
    <phoneticPr fontId="2"/>
  </si>
  <si>
    <t>循呼
品目
コード</t>
    <rPh sb="3" eb="5">
      <t>ヒンモク</t>
    </rPh>
    <phoneticPr fontId="2"/>
  </si>
  <si>
    <t>がん
品目
コード</t>
    <rPh sb="3" eb="5">
      <t>ヒンモク</t>
    </rPh>
    <phoneticPr fontId="2"/>
  </si>
  <si>
    <t>小児
品目
コード</t>
    <rPh sb="3" eb="5">
      <t>ヒンモク</t>
    </rPh>
    <phoneticPr fontId="2"/>
  </si>
  <si>
    <t>精神
品目
コード</t>
    <rPh sb="3" eb="5">
      <t>ヒンモク</t>
    </rPh>
    <phoneticPr fontId="2"/>
  </si>
  <si>
    <t>見積単価
（税別）</t>
    <phoneticPr fontId="2"/>
  </si>
  <si>
    <t>エラーメッセージ
（エラーがないことを確認してください）</t>
    <phoneticPr fontId="2"/>
  </si>
  <si>
    <t>エラー
カウント</t>
    <phoneticPr fontId="2"/>
  </si>
  <si>
    <t>見積単価が
空欄でない</t>
    <phoneticPr fontId="2"/>
  </si>
  <si>
    <t>見積単価が
整数</t>
    <rPh sb="0" eb="2">
      <t>ミツ</t>
    </rPh>
    <rPh sb="2" eb="4">
      <t>タンカ</t>
    </rPh>
    <rPh sb="6" eb="8">
      <t>セイスウ</t>
    </rPh>
    <phoneticPr fontId="2"/>
  </si>
  <si>
    <t>見積単価が
1円以上</t>
    <rPh sb="0" eb="2">
      <t>ミツ</t>
    </rPh>
    <rPh sb="2" eb="4">
      <t>タンカ</t>
    </rPh>
    <rPh sb="7" eb="8">
      <t>エン</t>
    </rPh>
    <rPh sb="8" eb="10">
      <t>イジョウ</t>
    </rPh>
    <phoneticPr fontId="2"/>
  </si>
  <si>
    <t>入　札　書</t>
    <rPh sb="0" eb="1">
      <t>ニュウ</t>
    </rPh>
    <rPh sb="2" eb="3">
      <t>サツ</t>
    </rPh>
    <rPh sb="4" eb="5">
      <t>ショ</t>
    </rPh>
    <phoneticPr fontId="5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</si>
  <si>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5"/>
  </si>
  <si>
    <t>（宛先）</t>
    <rPh sb="1" eb="3">
      <t>アテサキ</t>
    </rPh>
    <phoneticPr fontId="5"/>
  </si>
  <si>
    <t>地方独立行政法人埼玉県立病院機構</t>
    <rPh sb="0" eb="2">
      <t>チホウ</t>
    </rPh>
    <rPh sb="2" eb="4">
      <t>ドクリツ</t>
    </rPh>
    <rPh sb="4" eb="6">
      <t>ギョウセイ</t>
    </rPh>
    <rPh sb="6" eb="8">
      <t>ホウジン</t>
    </rPh>
    <rPh sb="8" eb="10">
      <t>サイタマ</t>
    </rPh>
    <rPh sb="10" eb="12">
      <t>ケンリツ</t>
    </rPh>
    <rPh sb="12" eb="14">
      <t>ビョウイン</t>
    </rPh>
    <rPh sb="14" eb="16">
      <t>キコウ</t>
    </rPh>
    <phoneticPr fontId="5"/>
  </si>
  <si>
    <t>　理事長　岩中　督</t>
    <rPh sb="1" eb="4">
      <t>リジチョウ</t>
    </rPh>
    <rPh sb="5" eb="7">
      <t>イワナカ</t>
    </rPh>
    <rPh sb="8" eb="9">
      <t>トク</t>
    </rPh>
    <phoneticPr fontId="5"/>
  </si>
  <si>
    <t>住所又は所在地</t>
    <rPh sb="0" eb="2">
      <t>ジュウショ</t>
    </rPh>
    <rPh sb="2" eb="3">
      <t>マタ</t>
    </rPh>
    <rPh sb="4" eb="7">
      <t>ショザイチ</t>
    </rPh>
    <phoneticPr fontId="5"/>
  </si>
  <si>
    <t>商号又は名称</t>
    <rPh sb="0" eb="2">
      <t>ショウゴウ</t>
    </rPh>
    <rPh sb="2" eb="3">
      <t>マタ</t>
    </rPh>
    <rPh sb="4" eb="6">
      <t>メイショウ</t>
    </rPh>
    <phoneticPr fontId="5"/>
  </si>
  <si>
    <t>代表者職氏名</t>
    <rPh sb="0" eb="2">
      <t>ダイヒョウ</t>
    </rPh>
    <rPh sb="2" eb="3">
      <t>シャ</t>
    </rPh>
    <rPh sb="3" eb="4">
      <t>ショク</t>
    </rPh>
    <rPh sb="4" eb="6">
      <t>シメイ</t>
    </rPh>
    <phoneticPr fontId="5"/>
  </si>
  <si>
    <t>上記代理人氏名</t>
    <rPh sb="0" eb="2">
      <t>ジョウキ</t>
    </rPh>
    <rPh sb="2" eb="5">
      <t>ダイリニン</t>
    </rPh>
    <rPh sb="5" eb="7">
      <t>シメイ</t>
    </rPh>
    <phoneticPr fontId="5"/>
  </si>
  <si>
    <t>（代表者により入札する場合には代表者印、代理人による場合には代理人印を押印すること）</t>
    <rPh sb="1" eb="4">
      <t>ダイヒョウシャ</t>
    </rPh>
    <rPh sb="7" eb="9">
      <t>ニュウサツ</t>
    </rPh>
    <rPh sb="11" eb="13">
      <t>バアイ</t>
    </rPh>
    <rPh sb="15" eb="18">
      <t>ダイヒョウシャ</t>
    </rPh>
    <rPh sb="18" eb="19">
      <t>イン</t>
    </rPh>
    <rPh sb="20" eb="23">
      <t>ダイリニン</t>
    </rPh>
    <rPh sb="26" eb="28">
      <t>バアイ</t>
    </rPh>
    <rPh sb="30" eb="33">
      <t>ダイリニン</t>
    </rPh>
    <rPh sb="33" eb="34">
      <t>イン</t>
    </rPh>
    <rPh sb="35" eb="37">
      <t>オウイン</t>
    </rPh>
    <phoneticPr fontId="5"/>
  </si>
  <si>
    <t>　調達に係る「入札公告」及び「仕様書」等を熟知したので、下記のとおり入札します。</t>
    <rPh sb="1" eb="3">
      <t>チョウタツ</t>
    </rPh>
    <rPh sb="4" eb="5">
      <t>カカ</t>
    </rPh>
    <rPh sb="7" eb="9">
      <t>ニュウサツ</t>
    </rPh>
    <rPh sb="9" eb="11">
      <t>コウコク</t>
    </rPh>
    <rPh sb="12" eb="13">
      <t>オヨ</t>
    </rPh>
    <rPh sb="15" eb="18">
      <t>シヨウショ</t>
    </rPh>
    <rPh sb="19" eb="20">
      <t>トウ</t>
    </rPh>
    <rPh sb="21" eb="23">
      <t>ジュクチ</t>
    </rPh>
    <rPh sb="28" eb="30">
      <t>カキ</t>
    </rPh>
    <rPh sb="34" eb="36">
      <t>ニュウサツ</t>
    </rPh>
    <phoneticPr fontId="5"/>
  </si>
  <si>
    <t>記</t>
    <rPh sb="0" eb="1">
      <t>キ</t>
    </rPh>
    <phoneticPr fontId="5"/>
  </si>
  <si>
    <t>納入場所　　埼玉県立循環器・呼吸器病センター
　　　　　　埼玉県立がんセンター
　　　　　　埼玉県立小児医療センター
　　　　　　埼玉県立精神医療センター</t>
    <rPh sb="0" eb="2">
      <t>ノウニュウ</t>
    </rPh>
    <rPh sb="2" eb="4">
      <t>バショ</t>
    </rPh>
    <rPh sb="6" eb="8">
      <t>サイタマ</t>
    </rPh>
    <rPh sb="8" eb="10">
      <t>ケンリツ</t>
    </rPh>
    <rPh sb="10" eb="13">
      <t>ジュンカンキ</t>
    </rPh>
    <rPh sb="14" eb="17">
      <t>コキュウキ</t>
    </rPh>
    <rPh sb="17" eb="18">
      <t>ビョウ</t>
    </rPh>
    <rPh sb="29" eb="31">
      <t>サイタマ</t>
    </rPh>
    <rPh sb="31" eb="33">
      <t>ケンリツ</t>
    </rPh>
    <rPh sb="46" eb="48">
      <t>サイタマ</t>
    </rPh>
    <rPh sb="48" eb="50">
      <t>ケンリツ</t>
    </rPh>
    <rPh sb="50" eb="52">
      <t>ショウニ</t>
    </rPh>
    <rPh sb="52" eb="54">
      <t>イリョウ</t>
    </rPh>
    <rPh sb="65" eb="67">
      <t>サイタマ</t>
    </rPh>
    <rPh sb="67" eb="69">
      <t>ケンリツ</t>
    </rPh>
    <rPh sb="69" eb="71">
      <t>セイシン</t>
    </rPh>
    <rPh sb="71" eb="73">
      <t>イリョウ</t>
    </rPh>
    <phoneticPr fontId="5"/>
  </si>
  <si>
    <t>内訳は別紙入札内訳（メーカー群）
及び入札内訳（単独品目）のとおり</t>
    <rPh sb="0" eb="2">
      <t>ウチワケ</t>
    </rPh>
    <rPh sb="3" eb="5">
      <t>ベッシ</t>
    </rPh>
    <rPh sb="5" eb="7">
      <t>ニュウサツ</t>
    </rPh>
    <rPh sb="7" eb="9">
      <t>ウチワケ</t>
    </rPh>
    <rPh sb="14" eb="15">
      <t>グン</t>
    </rPh>
    <rPh sb="17" eb="18">
      <t>オヨ</t>
    </rPh>
    <rPh sb="19" eb="21">
      <t>ニュウサツ</t>
    </rPh>
    <rPh sb="21" eb="23">
      <t>ウチワケ</t>
    </rPh>
    <rPh sb="24" eb="26">
      <t>タンドク</t>
    </rPh>
    <rPh sb="26" eb="28">
      <t>ヒンモク</t>
    </rPh>
    <phoneticPr fontId="5"/>
  </si>
  <si>
    <t>くじ番号</t>
    <rPh sb="2" eb="4">
      <t>バンゴウ</t>
    </rPh>
    <phoneticPr fontId="5"/>
  </si>
  <si>
    <t>３桁のくじ番号(001～999)を入力してください</t>
    <rPh sb="1" eb="2">
      <t>ケタ</t>
    </rPh>
    <rPh sb="5" eb="7">
      <t>バンゴウ</t>
    </rPh>
    <rPh sb="17" eb="19">
      <t>ニュウリョク</t>
    </rPh>
    <phoneticPr fontId="5"/>
  </si>
  <si>
    <t>項番</t>
    <rPh sb="0" eb="2">
      <t>コウバン</t>
    </rPh>
    <phoneticPr fontId="5"/>
  </si>
  <si>
    <t>メーカー</t>
    <phoneticPr fontId="5"/>
  </si>
  <si>
    <t>入札金額</t>
    <rPh sb="0" eb="2">
      <t>ニュウサツ</t>
    </rPh>
    <rPh sb="2" eb="4">
      <t>キンガク</t>
    </rPh>
    <phoneticPr fontId="5"/>
  </si>
  <si>
    <t>品名</t>
    <rPh sb="0" eb="2">
      <t>ヒンメイ</t>
    </rPh>
    <phoneticPr fontId="5"/>
  </si>
  <si>
    <t>別紙　入札内訳（メーカー群）</t>
    <rPh sb="0" eb="2">
      <t>ベッシ</t>
    </rPh>
    <rPh sb="3" eb="5">
      <t>ニュウサツ</t>
    </rPh>
    <rPh sb="5" eb="7">
      <t>ウチワケ</t>
    </rPh>
    <rPh sb="12" eb="13">
      <t>グン</t>
    </rPh>
    <phoneticPr fontId="5"/>
  </si>
  <si>
    <t>別紙　入札内訳（単独品目）</t>
    <rPh sb="0" eb="2">
      <t>ベッシ</t>
    </rPh>
    <rPh sb="3" eb="5">
      <t>ニュウサツ</t>
    </rPh>
    <rPh sb="5" eb="7">
      <t>ウチワケ</t>
    </rPh>
    <rPh sb="8" eb="10">
      <t>タンドク</t>
    </rPh>
    <rPh sb="10" eb="12">
      <t>ヒンモク</t>
    </rPh>
    <phoneticPr fontId="5"/>
  </si>
  <si>
    <t>入札金額</t>
    <rPh sb="0" eb="2">
      <t>ニュウサツ</t>
    </rPh>
    <rPh sb="2" eb="3">
      <t>キン</t>
    </rPh>
    <rPh sb="3" eb="4">
      <t>ガク</t>
    </rPh>
    <phoneticPr fontId="5"/>
  </si>
  <si>
    <t>メーカー</t>
  </si>
  <si>
    <t>令和５年度上期医薬品（追加調達）　明細書</t>
    <rPh sb="0" eb="2">
      <t>レイワ</t>
    </rPh>
    <rPh sb="3" eb="5">
      <t>ネンド</t>
    </rPh>
    <rPh sb="5" eb="7">
      <t>カミキ</t>
    </rPh>
    <rPh sb="7" eb="10">
      <t>イヤクヒン</t>
    </rPh>
    <rPh sb="11" eb="13">
      <t>ツイカ</t>
    </rPh>
    <rPh sb="13" eb="15">
      <t>チョウタツ</t>
    </rPh>
    <rPh sb="17" eb="20">
      <t>メイサイショ</t>
    </rPh>
    <phoneticPr fontId="2"/>
  </si>
  <si>
    <t>250241</t>
  </si>
  <si>
    <t>4987246745208</t>
  </si>
  <si>
    <t>ｸﾞﾗｸｿ･ｽﾐｽｸﾗｲﾝ</t>
  </si>
  <si>
    <t>ｱﾄﾞｴｱ100ﾃﾞｨｽｶｽ60吸入用</t>
  </si>
  <si>
    <t>1ｷｯﾄ×1ｷｯﾄ</t>
  </si>
  <si>
    <t>250481</t>
  </si>
  <si>
    <t>250250</t>
  </si>
  <si>
    <t>4987246745222</t>
  </si>
  <si>
    <t>ｱﾄﾞｴｱ250ﾃﾞｨｽｶｽ60吸入用</t>
  </si>
  <si>
    <t>250491</t>
  </si>
  <si>
    <t>4987246745246</t>
  </si>
  <si>
    <t>ｱﾄﾞｴｱ500ﾃﾞｨｽｶｽ60吸入用</t>
  </si>
  <si>
    <t>250330</t>
  </si>
  <si>
    <t>4987246745260</t>
  </si>
  <si>
    <t>ｱﾄﾞｴｱ50ｴｱｿﾞｰﾙ120吸入用</t>
  </si>
  <si>
    <t>1瓶×1瓶</t>
  </si>
  <si>
    <t>250750</t>
  </si>
  <si>
    <t>4987246770033</t>
  </si>
  <si>
    <t>ｱﾉｰﾛｴﾘﾌﾟﾀ30吸入用</t>
  </si>
  <si>
    <t>203730</t>
  </si>
  <si>
    <t>4987246711043</t>
  </si>
  <si>
    <t>ｲﾐｸﾞﾗﾝ錠50</t>
  </si>
  <si>
    <t>6錠×2ｼｰﾄ</t>
  </si>
  <si>
    <t>204580</t>
  </si>
  <si>
    <t>4987246756013</t>
  </si>
  <si>
    <t>ヴｫﾘﾌﾞﾘｽ錠2.5mg</t>
  </si>
  <si>
    <t>10錠×6ｼｰﾄ</t>
  </si>
  <si>
    <t>252770</t>
  </si>
  <si>
    <t>4987246773027</t>
  </si>
  <si>
    <t>ｴﾝｸﾗｯｾ62.5μgｴﾘﾌﾟﾀ30吸入用</t>
  </si>
  <si>
    <t>206561</t>
  </si>
  <si>
    <t>4987246718219</t>
  </si>
  <si>
    <t>ｵｰｸﾞﾒﾝﾁﾝ配合錠125SS</t>
  </si>
  <si>
    <t>6錠×5ｼｰﾄ</t>
  </si>
  <si>
    <t>206750</t>
  </si>
  <si>
    <t>206551</t>
  </si>
  <si>
    <t>4987246718226</t>
  </si>
  <si>
    <t>ｵｰｸﾞﾒﾝﾁﾝ配合錠250RS</t>
  </si>
  <si>
    <t>209009</t>
  </si>
  <si>
    <t>4987246743068</t>
  </si>
  <si>
    <t>ｸﾗﾊﾞﾓｯｸｽ小児用配合ﾄﾞﾗｲｼﾛｯﾌﾟ</t>
  </si>
  <si>
    <t>0.505g×12包</t>
  </si>
  <si>
    <t>254701</t>
  </si>
  <si>
    <t>4987246729024</t>
  </si>
  <si>
    <t>ｻﾙﾀﾉｰﾙｲﾝﾍﾗｰ100μg</t>
  </si>
  <si>
    <t>255581</t>
  </si>
  <si>
    <t>4987246719094</t>
  </si>
  <si>
    <t>ｾﾚﾍﾞﾝﾄ50ﾃﾞｨｽｶｽ</t>
  </si>
  <si>
    <t>255863</t>
  </si>
  <si>
    <t>4987246022071</t>
  </si>
  <si>
    <t>ｿﾞﾋﾞﾗｯｸｽ軟膏5%</t>
  </si>
  <si>
    <t>5g×1本</t>
  </si>
  <si>
    <t>257110</t>
  </si>
  <si>
    <t>4987246783026</t>
  </si>
  <si>
    <t>ﾃﾘﾙｼﾞｰ100ｴﾘﾌﾟﾀ30吸入用</t>
  </si>
  <si>
    <t>30吸入用✕1</t>
  </si>
  <si>
    <t>257140</t>
  </si>
  <si>
    <t>4987246706179</t>
  </si>
  <si>
    <t>ﾃﾞﾙﾓﾍﾞｰﾄｽｶﾙﾌﾟﾛｰｼｮﾝ0.05%</t>
  </si>
  <si>
    <t>10g×10本</t>
  </si>
  <si>
    <t>257150</t>
  </si>
  <si>
    <t>4987246706148</t>
  </si>
  <si>
    <t>ﾃﾞﾙﾓﾍﾞｰﾄ軟膏0.05%</t>
  </si>
  <si>
    <t>5g×10本</t>
  </si>
  <si>
    <t>257151</t>
  </si>
  <si>
    <t>4987246706193</t>
  </si>
  <si>
    <t>30g×1本</t>
  </si>
  <si>
    <t>328011</t>
  </si>
  <si>
    <t>4987246778022</t>
  </si>
  <si>
    <t>ﾇｰｶﾗ皮下注100mgﾍﾟﾝ</t>
  </si>
  <si>
    <t>1ｷｯﾄ</t>
  </si>
  <si>
    <t>221500</t>
  </si>
  <si>
    <t>4987246716185</t>
  </si>
  <si>
    <t>ﾊﾟｷｼﾙCR錠12.5mg</t>
  </si>
  <si>
    <t>14錠×10ｼｰﾄ</t>
  </si>
  <si>
    <t>221600</t>
  </si>
  <si>
    <t>4987246716208</t>
  </si>
  <si>
    <t>ﾊﾟｷｼﾙCR錠25mg</t>
  </si>
  <si>
    <t>25mg/T PTP 14T✕10</t>
  </si>
  <si>
    <t>259340</t>
  </si>
  <si>
    <t>4987246731010</t>
  </si>
  <si>
    <t>ﾊﾞｸﾄﾛﾊﾞﾝ鼻腔用軟膏2%</t>
  </si>
  <si>
    <t>3g×5本</t>
  </si>
  <si>
    <t>260380</t>
  </si>
  <si>
    <t>4987246717397</t>
  </si>
  <si>
    <t>ﾌﾙﾀｲﾄﾞ100ﾃﾞｨｽｶｽ</t>
  </si>
  <si>
    <t>1個×1個</t>
  </si>
  <si>
    <t>260360</t>
  </si>
  <si>
    <t>4987246717434</t>
  </si>
  <si>
    <t>ﾌﾙﾀｲﾄﾞ50μgｴｱｿﾞｰﾙ120吸入用</t>
  </si>
  <si>
    <t>260331</t>
  </si>
  <si>
    <t>4987246717373</t>
  </si>
  <si>
    <t>ﾌﾙﾀｲﾄﾞ50ﾃﾞｨｽｶｽ</t>
  </si>
  <si>
    <t>260140</t>
  </si>
  <si>
    <t>4987246721110</t>
  </si>
  <si>
    <t>ﾌﾙﾅｰｾﾞ点鼻液50μg28噴霧用</t>
  </si>
  <si>
    <t>1瓶×10瓶</t>
  </si>
  <si>
    <t>261050</t>
  </si>
  <si>
    <t>4987246746144</t>
  </si>
  <si>
    <t>ﾍﾞﾈﾄﾘﾝ吸入液0.5%</t>
  </si>
  <si>
    <t>30mL×1瓶</t>
  </si>
  <si>
    <t>336700</t>
  </si>
  <si>
    <t>4987246779043</t>
  </si>
  <si>
    <t>ﾍﾞﾝﾘｽﾀ点滴静注用120mg</t>
  </si>
  <si>
    <t>336710</t>
  </si>
  <si>
    <t>4987246779012</t>
  </si>
  <si>
    <t>ﾍﾞﾝﾘｽﾀ皮下注200mgｵｰﾄｲﾝｼﾞｪｸﾀｰ</t>
  </si>
  <si>
    <t>337110</t>
  </si>
  <si>
    <t>337140</t>
  </si>
  <si>
    <t>4987246742061</t>
  </si>
  <si>
    <t>ﾎﾞﾄｯｸｽ注用100単位</t>
  </si>
  <si>
    <t>4987246742054</t>
  </si>
  <si>
    <t>ﾎﾞﾄｯｸｽ注用50単位</t>
  </si>
  <si>
    <t>236830</t>
  </si>
  <si>
    <t>4987246751049</t>
  </si>
  <si>
    <t>ﾗﾐｸﾀｰﾙ錠100mg</t>
  </si>
  <si>
    <t>236820</t>
  </si>
  <si>
    <t>4987246751032</t>
  </si>
  <si>
    <t>ﾗﾐｸﾀｰﾙ錠25mg</t>
  </si>
  <si>
    <t>236800</t>
  </si>
  <si>
    <t>4987246751018</t>
  </si>
  <si>
    <t>ﾗﾐｸﾀｰﾙ錠小児用2mg</t>
  </si>
  <si>
    <t>236810</t>
  </si>
  <si>
    <t>4987246751025</t>
  </si>
  <si>
    <t>ﾗﾐｸﾀｰﾙ錠小児用5mg</t>
  </si>
  <si>
    <t>264571</t>
  </si>
  <si>
    <t>4987246708012</t>
  </si>
  <si>
    <t>ﾘﾚﾝｻﾞ</t>
  </si>
  <si>
    <t>4ﾌﾞﾘｽﾀｰ×5ｼｰﾄ</t>
  </si>
  <si>
    <t>265180</t>
  </si>
  <si>
    <t>4987246767033</t>
  </si>
  <si>
    <t>ﾚﾙﾍﾞｱ100ｴﾘﾌﾟﾀ30吸入用</t>
  </si>
  <si>
    <t>265190</t>
  </si>
  <si>
    <t>4987246767040</t>
  </si>
  <si>
    <t>ﾚﾙﾍﾞｱ200ｴﾘﾌﾟﾀ30吸入用</t>
  </si>
  <si>
    <t>316428</t>
  </si>
  <si>
    <t>4987246701051</t>
  </si>
  <si>
    <t>静注用ﾌﾛｰﾗﾝ0.5mg</t>
  </si>
  <si>
    <t>1瓶×5瓶</t>
  </si>
  <si>
    <t>316430</t>
  </si>
  <si>
    <t>4987246701068</t>
  </si>
  <si>
    <t>静注用ﾌﾛｰﾗﾝ1.5mg</t>
  </si>
  <si>
    <t>316429</t>
  </si>
  <si>
    <t>4987246701075</t>
  </si>
  <si>
    <t>静注用ﾌﾛｰﾗﾝ専用溶解液</t>
  </si>
  <si>
    <t>ﾉﾊﾞﾙﾃｨｽﾌｧｰﾏ</t>
  </si>
  <si>
    <t>ｾﾑﾌﾞﾘｯｸｽ錠20mg</t>
  </si>
  <si>
    <t>10錠×2ｼｰﾄ</t>
  </si>
  <si>
    <t>ｾﾑﾌﾞﾘｯｸｽ錠40mg</t>
  </si>
  <si>
    <t>4987213110107</t>
  </si>
  <si>
    <t>ﾏﾙﾎ</t>
  </si>
  <si>
    <t>ｴﾋﾟﾃﾞｭｵｹﾞﾙ</t>
  </si>
  <si>
    <t>15g×10本</t>
  </si>
  <si>
    <t>4987213119018</t>
  </si>
  <si>
    <t>ｺｾﾝﾃｨｸｽ皮下注75mg</t>
  </si>
  <si>
    <t>1筒×1筒</t>
  </si>
  <si>
    <t>265421</t>
  </si>
  <si>
    <t>4987213121011</t>
  </si>
  <si>
    <t>ﾛｾﾞｯｸｽｹﾞﾙ0.75%15g</t>
  </si>
  <si>
    <t>0.75% 15g 10本</t>
  </si>
  <si>
    <t>吉田製薬</t>
  </si>
  <si>
    <t>ｱｾﾄｱﾐﾉﾌｪﾝ｢ﾖｼﾀﾞ｣</t>
  </si>
  <si>
    <t>500g×1缶</t>
  </si>
  <si>
    <t>4987288731252</t>
  </si>
  <si>
    <t>亜鉛華(10%)単軟膏｢ﾖｼﾀﾞ｣500g</t>
  </si>
  <si>
    <t>500g×1瓶</t>
  </si>
  <si>
    <t>4987288731108</t>
  </si>
  <si>
    <t>亜鉛華(10%)単軟膏｢ﾖｼﾀﾞ｣50g</t>
  </si>
  <si>
    <t>50g×1瓶</t>
  </si>
  <si>
    <t>4987035654605</t>
  </si>
  <si>
    <t>大塚製薬</t>
  </si>
  <si>
    <t>ｲﾉﾗｽ配合経腸用液(りんごﾌﾚｰﾊﾞｰ)</t>
  </si>
  <si>
    <t>187.5mL×28袋</t>
  </si>
  <si>
    <t>ｻﾑﾀｽ点滴静注用8mg</t>
  </si>
  <si>
    <t>236801</t>
  </si>
  <si>
    <t>ﾗｺｰﾙNF配合経腸用液(ﾐﾙｸﾌﾚｰﾊﾞｰ)</t>
  </si>
  <si>
    <t>200mL×28袋</t>
  </si>
  <si>
    <t>沢井製薬</t>
  </si>
  <si>
    <t>ｸﾞﾗﾆｾﾄﾛﾝ静注液1mgｼﾘﾝｼﾞ｢ｻﾜｲ｣</t>
  </si>
  <si>
    <t>5筒</t>
  </si>
  <si>
    <t>ｾﾌｶﾍﾟﾝﾋﾟﾎﾞｷｼﾙ塩酸塩錠100mg｢SW｣</t>
  </si>
  <si>
    <t xml:space="preserve">10錠×10	</t>
  </si>
  <si>
    <t>4987080312116</t>
  </si>
  <si>
    <t>ﾃﾞｭﾛｷｾﾁﾝｶﾌﾟｾﾙ20mg｢ｻﾜｲ｣</t>
  </si>
  <si>
    <t>PTP10×10ｼｰﾄ</t>
  </si>
  <si>
    <t>4987080311119</t>
  </si>
  <si>
    <t>ﾃﾞｭﾛｷｾﾁﾝｶﾌﾟｾﾙ30mg｢ｻﾜｲ｣</t>
  </si>
  <si>
    <t>224081</t>
  </si>
  <si>
    <t>4987080537113</t>
  </si>
  <si>
    <t>ﾌｧﾓﾁｼﾞﾝD錠10mg｢ｻﾜｲ｣</t>
  </si>
  <si>
    <t>10mg 100錠</t>
  </si>
  <si>
    <t>226240</t>
  </si>
  <si>
    <t>ﾌｪﾌﾞｷｿｽﾀｯﾄOD錠 10mg｢ｻﾜｲ｣</t>
  </si>
  <si>
    <t>ﾌｪﾌﾞｷｿｽﾀｯﾄOD錠 20mg｢ｻﾜｲ｣</t>
  </si>
  <si>
    <t>4987080552413</t>
  </si>
  <si>
    <t>ﾚﾍﾞﾁﾗｾﾀﾑ錠250mg｢ｻﾜｲ｣</t>
  </si>
  <si>
    <t>238570</t>
  </si>
  <si>
    <t>4987080023623</t>
  </si>
  <si>
    <t>ﾛﾍﾟﾗﾐﾄﾞ塩酸塩ｶﾌﾟｾﾙ1mg｢ｻﾜｲ｣</t>
  </si>
  <si>
    <t>1mg 500cap</t>
  </si>
  <si>
    <t>4987155145069</t>
  </si>
  <si>
    <t>東和薬品</t>
  </si>
  <si>
    <t>ｱﾄﾓｷｾﾁﾝ錠40mg｢ﾄｰﾜ｣</t>
  </si>
  <si>
    <t>PTP14×5ｼｰﾄ</t>
  </si>
  <si>
    <t>ｴｽｿﾞﾋﾟｸﾛﾝ錠2mg｢ﾄｰﾜ｣</t>
  </si>
  <si>
    <t>未定</t>
    <rPh sb="0" eb="2">
      <t>ミテイ</t>
    </rPh>
    <phoneticPr fontId="10"/>
  </si>
  <si>
    <t>4987155270044</t>
  </si>
  <si>
    <t>ｵﾗﾝｻﾞﾋﾟﾝOD錠5㎎｢ﾄｰﾜ｣</t>
  </si>
  <si>
    <t>4987155270051</t>
  </si>
  <si>
    <t>ﾊﾞﾗ300錠</t>
  </si>
  <si>
    <t>ﾄﾞﾈﾍﾟｼﾞﾙ塩酸塩OD錠5mg｢ﾄｰﾜ｣</t>
  </si>
  <si>
    <t xml:space="preserve">14錠×4	</t>
  </si>
  <si>
    <t>4987155156157</t>
  </si>
  <si>
    <t>ﾌｧﾓﾁｼﾞﾝ注射液20mg｢ﾄｰﾜ｣</t>
  </si>
  <si>
    <t>1管×50管</t>
  </si>
  <si>
    <t>ﾌﾟﾛﾋﾟﾍﾞﾘﾝ塩酸塩10mg｢ﾄｰﾜ｣</t>
  </si>
  <si>
    <t>4987155437010</t>
  </si>
  <si>
    <t>ﾗﾓﾄﾘｷﾞﾝ錠100mg｢ﾄｰﾜ｣</t>
  </si>
  <si>
    <t>PTP10×14ｼｰﾄ</t>
  </si>
  <si>
    <t>4987155437027</t>
  </si>
  <si>
    <t>ﾊﾞﾗ100錠</t>
  </si>
  <si>
    <t>4987155436013</t>
  </si>
  <si>
    <t>ﾗﾓﾄﾘｷﾞﾝ錠25mg｢ﾄｰﾜ｣</t>
  </si>
  <si>
    <t>4987155436020</t>
  </si>
  <si>
    <t>4987155271089</t>
  </si>
  <si>
    <t>ｵﾗﾝｻﾞﾋﾟﾝOD錠10㎎｢ﾄｰﾜ｣</t>
  </si>
  <si>
    <t>4987155271096</t>
  </si>
  <si>
    <t>4987155269055</t>
  </si>
  <si>
    <t>ｵﾗﾝｻﾞﾋﾟﾝOD錠2.5㎎｢ﾄｰﾜ｣</t>
  </si>
  <si>
    <t>ﾁｸﾛﾋﾟｼﾞﾝ塩酸塩錠100mg｢ﾄｰﾜ｣</t>
  </si>
  <si>
    <t>ﾄﾘﾒﾌﾞﾁﾝﾏﾚｲﾝ酸塩錠100mg｢ﾄｰﾜ｣</t>
  </si>
  <si>
    <t>4987376541015</t>
  </si>
  <si>
    <t>日医工</t>
  </si>
  <si>
    <t>ｾﾌｧｿﾞﾘﾝﾅﾄﾘｳﾑ注射用1g｢日医工｣</t>
  </si>
  <si>
    <t>4987376104821</t>
  </si>
  <si>
    <t>ﾍﾟﾘｱｸﾁﾝ1%散</t>
  </si>
  <si>
    <t>301550</t>
  </si>
  <si>
    <t>4987170020792</t>
  </si>
  <si>
    <t>日本化薬</t>
  </si>
  <si>
    <t>ｱｻﾞｼﾁｼﾞﾝ注射用100mg｢NK｣</t>
  </si>
  <si>
    <t>100mg 1V</t>
  </si>
  <si>
    <t>301560</t>
  </si>
  <si>
    <t>4987170020815</t>
  </si>
  <si>
    <t>ｱｻﾞｼﾁｼﾞﾝ注射用150mg｢NK｣</t>
  </si>
  <si>
    <t>150mg 1V</t>
  </si>
  <si>
    <t>334690</t>
  </si>
  <si>
    <t>4987170008363</t>
  </si>
  <si>
    <t>ﾌｨﾙｸﾞﾗｽﾁﾑBS注300μgｼﾘﾝｼﾞ｢NK｣</t>
  </si>
  <si>
    <t>300μg 0.7mL 1筒</t>
  </si>
  <si>
    <t>334670</t>
  </si>
  <si>
    <t>ﾌｨﾙｸﾞﾗｽﾁﾑBS注75μgｼﾘﾝｼﾞ｢NK｣</t>
  </si>
  <si>
    <t>75μg 0.3mL 10筒</t>
  </si>
  <si>
    <t>4987867410684</t>
  </si>
  <si>
    <t>日本血液製剤機構</t>
  </si>
  <si>
    <t>ｺﾝﾌｧｸﾄF静注用1000単位</t>
  </si>
  <si>
    <t>4987867410677</t>
  </si>
  <si>
    <t>ｺﾝﾌｧｸﾄF静注用500単位</t>
  </si>
  <si>
    <t>4987867512227</t>
  </si>
  <si>
    <t>献血ｱﾙﾌﾞﾐﾝ5%静注12.5g/250mL｢JB｣</t>
  </si>
  <si>
    <t>4987867512210</t>
  </si>
  <si>
    <t>献血ｱﾙﾌﾞﾐﾝ5%静注5g/100mL｢JB｣</t>
  </si>
  <si>
    <t>200581</t>
  </si>
  <si>
    <t>4987123001755</t>
  </si>
  <si>
    <t>武田薬品工業</t>
  </si>
  <si>
    <t>ｱﾙﾝﾌﾞﾘｸﾞ錠30mg</t>
  </si>
  <si>
    <t>30mg 20錠</t>
  </si>
  <si>
    <t>200631</t>
  </si>
  <si>
    <t>4987123001762</t>
  </si>
  <si>
    <t>ｱﾙﾝﾌﾞﾘｸﾞ錠90mg</t>
  </si>
  <si>
    <t>90mg 20錠</t>
  </si>
  <si>
    <t>ｵﾒｶﾞ-3脂肪酸ｴﾁﾙ粒状ｶﾌﾟｾﾙ2g｢武田ﾃﾊﾞ｣</t>
  </si>
  <si>
    <t xml:space="preserve">2g1包×56包	</t>
  </si>
  <si>
    <t>214010</t>
  </si>
  <si>
    <t>4987123002110</t>
  </si>
  <si>
    <t>ｾﾞｼﾞｭｰﾗ錠100mg</t>
  </si>
  <si>
    <t>100mg 20錠</t>
  </si>
  <si>
    <t>225520</t>
  </si>
  <si>
    <t>4987123160643</t>
  </si>
  <si>
    <t>ﾌﾟﾛﾋﾟﾍﾞﾘﾝ塩酸塩錠10mg｢あすか｣</t>
  </si>
  <si>
    <t>4987123147729</t>
  </si>
  <si>
    <t>ﾍﾞｽﾄﾛﾝ点眼用0.5%</t>
  </si>
  <si>
    <t>5mL×5瓶</t>
  </si>
  <si>
    <t>235280</t>
  </si>
  <si>
    <t>4987123155793</t>
  </si>
  <si>
    <t>ﾓｻﾌﾟﾘﾄﾞｸｴﾝ酸塩錠5mg｢AA｣</t>
  </si>
  <si>
    <t>5mg 210錠</t>
  </si>
  <si>
    <t>4987123002530</t>
  </si>
  <si>
    <t>ﾗﾒﾙﾃｵﾝ錠8mg｢武田ﾃﾊﾞ｣</t>
  </si>
  <si>
    <t>ﾊﾞﾗ500錠</t>
  </si>
  <si>
    <t>複合</t>
    <rPh sb="0" eb="2">
      <t>フクゴウ</t>
    </rPh>
    <phoneticPr fontId="10"/>
  </si>
  <si>
    <t>LTLﾌｧｰﾏ</t>
  </si>
  <si>
    <t>ﾛﾄﾞﾋﾟﾝ錠100mg</t>
  </si>
  <si>
    <t>ﾛﾄﾞﾋﾟﾝ錠25mg</t>
  </si>
  <si>
    <t>ﾊﾞﾗ1000錠</t>
  </si>
  <si>
    <t>ﾛﾄﾞﾋﾟﾝ錠50mg</t>
  </si>
  <si>
    <t>ｱｽﾃﾗｽ</t>
  </si>
  <si>
    <t>ｲﾘﾎﾞｰ錠5μg</t>
  </si>
  <si>
    <t>4987954122100</t>
  </si>
  <si>
    <t>ｵﾙｶﾞﾉﾝ</t>
  </si>
  <si>
    <t>ﾚﾆﾍﾞｰｽ錠5</t>
  </si>
  <si>
    <t>216180</t>
  </si>
  <si>
    <t>4987138803146</t>
  </si>
  <si>
    <t>ﾂﾑﾗ</t>
  </si>
  <si>
    <t>ﾂﾑﾗ呉茱萸湯ｴｷｽ顆粒(医療用)</t>
  </si>
  <si>
    <t>2.5g 42包</t>
  </si>
  <si>
    <t>216330</t>
  </si>
  <si>
    <t>4987138804044</t>
  </si>
  <si>
    <t>ﾂﾑﾗ猪苓湯ｴｷｽ顆粒(医療用)</t>
  </si>
  <si>
    <t>2.5g*42包</t>
  </si>
  <si>
    <t>4987138812247</t>
  </si>
  <si>
    <t>ﾂﾑﾗ排膿散及湯ｴｷｽ顆粒(医療用)</t>
  </si>
  <si>
    <t>2.5g×42包</t>
  </si>
  <si>
    <t>ﾂﾑﾗ抑肝散加陳皮半夏ｴｷｽ顆粒(医療用)</t>
  </si>
  <si>
    <t>ﾆﾌﾟﾛﾌｧｰﾏ</t>
  </si>
  <si>
    <t>ﾌﾛｾﾐﾄﾞ錠20mg｢NP｣</t>
  </si>
  <si>
    <t>10錠×10ｼｰﾄ</t>
  </si>
  <si>
    <t>ﾊﾞｲｴﾙ薬品</t>
  </si>
  <si>
    <t>ﾋﾞﾙﾄﾘｼﾄﾞ錠600mg</t>
  </si>
  <si>
    <t>6錠×1瓶</t>
  </si>
  <si>
    <t>ｴｷｻﾞﾙﾍﾞ</t>
  </si>
  <si>
    <t>塩野義製薬</t>
  </si>
  <si>
    <t>ｲｿｼﾞﾝｹﾞﾙ10%</t>
  </si>
  <si>
    <t>共和薬品工業</t>
  </si>
  <si>
    <t>ﾛﾝｹﾞｽ錠10mg</t>
  </si>
  <si>
    <t>高田製薬</t>
  </si>
  <si>
    <t xml:space="preserve">	ｱﾝﾌﾞﾛｷｿｰﾙ塩酸塩錠15mg｢ﾀｶﾀ｣</t>
  </si>
  <si>
    <t>寿製薬</t>
  </si>
  <si>
    <t>ﾄﾗﾏﾄﾞｰﾙ塩酸塩OD錠 25mg｢KO｣</t>
  </si>
  <si>
    <t>ﾄﾗﾏﾄﾞｰﾙ塩酸塩OD錠 50mg｢KO｣</t>
  </si>
  <si>
    <t>ﾄﾙﾊﾞﾌﾟﾀﾝOD錠7.5mg｢ｵｰﾂｶ｣</t>
  </si>
  <si>
    <t>PTP10×2ｼｰﾄ</t>
  </si>
  <si>
    <t>236841</t>
  </si>
  <si>
    <t>ﾗｺｰﾙNF配合経腸用液(ｺｰﾋｰﾌﾚｰﾊﾞｰ)</t>
  </si>
  <si>
    <t>200mL 28袋</t>
  </si>
  <si>
    <t>鳥居薬品</t>
  </si>
  <si>
    <t>ﾋﾞｵｽﾘｰ配合錠</t>
  </si>
  <si>
    <t>鶴原製薬</t>
  </si>
  <si>
    <t>ﾌﾞﾁﾙｽｺﾎﾟﾗﾐﾝ臭化物錠10mg｢ﾂﾙﾊﾗ｣</t>
  </si>
  <si>
    <t>田辺三菱製薬</t>
  </si>
  <si>
    <t>ｺﾚﾊﾞｲﾝ錠500mg</t>
  </si>
  <si>
    <t>ｾﾚｼﾞｽﾄ錠5mg</t>
  </si>
  <si>
    <t>14錠×2ｼｰﾄ</t>
  </si>
  <si>
    <t>日東ﾒﾃﾞｨｯｸ</t>
  </si>
  <si>
    <t>ﾄﾌﾞﾗｼﾝ点眼液0.3%</t>
  </si>
  <si>
    <t>日本ｲｰﾗｲﾘﾘｰ</t>
  </si>
  <si>
    <t>ｵﾙﾐｴﾝﾄ錠2mg</t>
  </si>
  <si>
    <t>2mg 28錠</t>
  </si>
  <si>
    <t>334680</t>
  </si>
  <si>
    <t>4987170008349</t>
  </si>
  <si>
    <t>ﾌｨﾙｸﾞﾗｽﾁﾑBS注150μgｼﾘﾝｼﾞ｢NK｣</t>
  </si>
  <si>
    <t>150μg 0.6mL 1筒</t>
  </si>
  <si>
    <t>富士製薬工業</t>
  </si>
  <si>
    <t>ﾌｨﾙｸﾞﾗｽﾁﾑｼﾘﾝｼﾞ｢F｣150μg</t>
  </si>
  <si>
    <t>1筒×10筒</t>
  </si>
  <si>
    <t>ﾌｨﾙｸﾞﾗｽﾁﾑｼﾘﾝｼﾞ｢F｣75μg</t>
  </si>
  <si>
    <t>4987919100259</t>
  </si>
  <si>
    <t>4987919100273</t>
  </si>
  <si>
    <t>4987919100266</t>
  </si>
  <si>
    <t>4987919100297</t>
  </si>
  <si>
    <t>4987233008194</t>
  </si>
  <si>
    <t>4987138808349</t>
  </si>
  <si>
    <t>4987190021205</t>
  </si>
  <si>
    <t>4987341108250</t>
  </si>
  <si>
    <t>4987213030405</t>
  </si>
  <si>
    <t>4987087042245</t>
  </si>
  <si>
    <t>20g×20本</t>
  </si>
  <si>
    <t>4987058137031</t>
  </si>
  <si>
    <t>4987120067303</t>
  </si>
  <si>
    <t>4987035622413</t>
  </si>
  <si>
    <t>4987158701606</t>
  </si>
  <si>
    <t>4987271063254</t>
  </si>
  <si>
    <t>4987128615131</t>
  </si>
  <si>
    <t>4987128179947</t>
  </si>
  <si>
    <t>4987497293312</t>
  </si>
  <si>
    <t>4987428418210</t>
  </si>
  <si>
    <t>4987431290582</t>
  </si>
  <si>
    <t>4987431290568</t>
  </si>
  <si>
    <t>麻薬１</t>
  </si>
  <si>
    <t>206980</t>
  </si>
  <si>
    <t>4987174439019</t>
  </si>
  <si>
    <t>日本臓器</t>
  </si>
  <si>
    <t>ｵｷｼｺﾄﾞﾝ内服液10mg｢日本臓器｣</t>
  </si>
  <si>
    <t>10mg 5mL 20包</t>
  </si>
  <si>
    <t>206960</t>
  </si>
  <si>
    <t>4987174437015</t>
  </si>
  <si>
    <t>ｵｷｼｺﾄﾞﾝ内服液2.5mg｢日本臓器｣</t>
  </si>
  <si>
    <t>2.5mg 2.5mL 20包</t>
  </si>
  <si>
    <t>206990</t>
  </si>
  <si>
    <t>4987174440015</t>
  </si>
  <si>
    <t>ｵｷｼｺﾄﾞﾝ内服液20mg｢日本臓器｣</t>
  </si>
  <si>
    <t>20mg 5mL 20包</t>
  </si>
  <si>
    <t>206970</t>
  </si>
  <si>
    <t>4987174438012</t>
  </si>
  <si>
    <t>ｵｷｼｺﾄﾞﾝ内服液5mg｢日本臓器｣</t>
  </si>
  <si>
    <t>5mg 2.5mL 20包</t>
  </si>
  <si>
    <t>335040</t>
  </si>
  <si>
    <t>4987123148580</t>
  </si>
  <si>
    <t>ﾍﾟﾁｼﾞﾝ塩酸塩注射液35mg｢ﾀｹﾀﾞ｣</t>
  </si>
  <si>
    <t>3.5% 1mL 10A</t>
  </si>
  <si>
    <t>単独</t>
    <rPh sb="0" eb="2">
      <t>タンドク</t>
    </rPh>
    <phoneticPr fontId="10"/>
  </si>
  <si>
    <t>331480</t>
  </si>
  <si>
    <t>4987731142369</t>
  </si>
  <si>
    <t>CSLﾍﾞｰﾘﾝｸﾞ</t>
  </si>
  <si>
    <t>ﾋﾟﾘヴｨｼﾞｪﾝ10%静注10g/100mL</t>
  </si>
  <si>
    <t>10g/100mL 1V</t>
  </si>
  <si>
    <t>Meiji seika ﾌｧﾙﾏ</t>
  </si>
  <si>
    <t>ｴｽｼﾀﾛﾌﾟﾗﾑ錠10mg｢明治｣</t>
  </si>
  <si>
    <t>236490</t>
  </si>
  <si>
    <t>4987185810746</t>
  </si>
  <si>
    <t>MSD</t>
  </si>
  <si>
    <t>ﾗｹﾞﾌﾞﾘｵｶﾌﾟｾﾙ200mg</t>
  </si>
  <si>
    <t>ﾊﾞﾗ 200mg 40cap</t>
  </si>
  <si>
    <t>ｱﾙﾌﾚｯｻﾌｧｰﾏ</t>
  </si>
  <si>
    <t>ﾄﾛﾍﾟﾛﾝ錠1mg</t>
  </si>
  <si>
    <t>318410</t>
  </si>
  <si>
    <t>4987013081102</t>
  </si>
  <si>
    <t>ｲｾｲ</t>
  </si>
  <si>
    <t>ｾﾌｧｿﾞﾘﾝNa注射用1g｢ｲｾｲ｣</t>
  </si>
  <si>
    <t>1g 10V</t>
  </si>
  <si>
    <t>ｲﾝｽﾒｯﾄﾞ合同会社</t>
  </si>
  <si>
    <t>ｱﾘｹｲｽ吸入液590mg</t>
  </si>
  <si>
    <t>1瓶×7</t>
  </si>
  <si>
    <t>236513</t>
  </si>
  <si>
    <t>4987901097109</t>
  </si>
  <si>
    <t>ｳﾞｨｱﾄﾘｽ製薬</t>
  </si>
  <si>
    <t>ﾗﾍﾞﾌﾟﾗｿﾞｰﾙNa錠10mg｢VTRS｣</t>
  </si>
  <si>
    <t>10mg 500錠</t>
  </si>
  <si>
    <t>310700</t>
  </si>
  <si>
    <t>4987190046536</t>
  </si>
  <si>
    <t>ｸﾘﾝﾀﾞﾏｲｼﾝﾘﾝ酸ｴｽﾃﾙ注射液600mg｢NP｣</t>
  </si>
  <si>
    <t>600mg/4mL 10A</t>
  </si>
  <si>
    <t>202470</t>
  </si>
  <si>
    <t>4987190086501</t>
  </si>
  <si>
    <t>ｱﾘﾋﾟﾌﾟﾗｿﾞｰﾙOD錠3mg｢ﾆﾌﾟﾛ｣</t>
  </si>
  <si>
    <t>3mg 100錠</t>
  </si>
  <si>
    <t>未定</t>
    <rPh sb="0" eb="2">
      <t>ミテイ</t>
    </rPh>
    <phoneticPr fontId="63"/>
  </si>
  <si>
    <t>ﾊﾞｲｵﾏﾘﾝﾌｧｰﾏｼｭｰﾃｨｶﾙｼﾞｬﾊﾟﾝ</t>
  </si>
  <si>
    <t>ﾎﾞｯｸｽｿﾞｺﾞ皮下注0.4mg</t>
  </si>
  <si>
    <t>ﾎﾞｯｸｽｿﾞｺﾞ皮下注0.56mg</t>
  </si>
  <si>
    <t>ﾎﾞｯｸｽｿﾞｺﾞ皮下注1.2mg</t>
  </si>
  <si>
    <t>217071</t>
  </si>
  <si>
    <t>4987496350238</t>
  </si>
  <si>
    <t>ﾒﾙｸﾊﾞｲｵﾌｧｰﾏ</t>
  </si>
  <si>
    <t>ﾃﾌﾟﾐﾄｺ錠250mg</t>
  </si>
  <si>
    <t>250mg 10錠</t>
  </si>
  <si>
    <t>238562</t>
  </si>
  <si>
    <t>4987672957657</t>
  </si>
  <si>
    <t>ﾔﾝｾﾝﾌｧｰﾏ</t>
  </si>
  <si>
    <t>ﾛﾍﾟﾐﾝｶﾌﾟｾﾙ1mg</t>
  </si>
  <si>
    <t>251130</t>
  </si>
  <si>
    <t>ｲｿｼﾞﾝｼｭｶﾞｰﾊﾟｽﾀ軟膏100gﾁｭｰﾌﾞ</t>
  </si>
  <si>
    <t>100g(ﾁｭｰﾌﾞ) 1本</t>
  </si>
  <si>
    <t>255131</t>
  </si>
  <si>
    <t>4987188488027</t>
  </si>
  <si>
    <t>久光製薬</t>
  </si>
  <si>
    <t>ｼﾞｸﾄﾙﾃｰﾌﾟ75mg</t>
  </si>
  <si>
    <t>7枚 10袋</t>
  </si>
  <si>
    <t>住友ﾌｧｰﾏ</t>
  </si>
  <si>
    <t>ﾄﾚﾘｰﾌOD錠25mg</t>
  </si>
  <si>
    <t>PTP10×3ｼｰﾄ</t>
  </si>
  <si>
    <t>4987116063548</t>
  </si>
  <si>
    <t>ｱｷﾈﾄﾝ錠1mg</t>
  </si>
  <si>
    <t>太陽ﾌｧﾙﾏ</t>
  </si>
  <si>
    <t>ﾒｷｼﾁｰﾙｶﾌﾟｾﾙ50mg</t>
  </si>
  <si>
    <t>10ｶﾌﾟｾﾙ×10ｼｰﾄ</t>
  </si>
  <si>
    <t>第一三共</t>
  </si>
  <si>
    <t>ﾄﾗﾝｻﾐﾝ錠250mg</t>
  </si>
  <si>
    <t>500錠×1瓶</t>
  </si>
  <si>
    <t>ｼﾞｸﾛﾌｪﾅｸNa錠25mg｢ｻﾜｲ｣</t>
  </si>
  <si>
    <t>211430</t>
  </si>
  <si>
    <t>4987196400202</t>
  </si>
  <si>
    <t>藤本製薬</t>
  </si>
  <si>
    <t>ｻﾚﾄﾞｶﾌﾟｾﾙ100</t>
  </si>
  <si>
    <t>100mg 28cap</t>
  </si>
  <si>
    <t>日新製薬</t>
  </si>
  <si>
    <t>ﾈｲｻｰﾄ坐剤</t>
  </si>
  <si>
    <t>7個×4個</t>
  </si>
  <si>
    <t>325470</t>
  </si>
  <si>
    <t>日本新薬</t>
  </si>
  <si>
    <t>ﾄﾘｾﾉｯｸｽ点滴静注12mg</t>
  </si>
  <si>
    <t xml:space="preserve">12mg 6mL 5V 1瓶×5瓶	</t>
  </si>
  <si>
    <t>ﾌｨﾝﾃﾌﾟﾗ内用液2.2mg/mL</t>
  </si>
  <si>
    <t>60mL×1瓶</t>
  </si>
  <si>
    <t>ﾌｨﾙｸﾞﾗｽﾁﾑｼﾘﾝｼﾞ｢F｣300μg</t>
  </si>
  <si>
    <t>扶桑薬品工業</t>
  </si>
  <si>
    <t>ﾚﾎﾞｶﾙﾆﾁﾝFF静注1000mgｼﾘﾝｼﾞ｢ﾌｿｰ｣</t>
  </si>
  <si>
    <t>4987919100280</t>
  </si>
  <si>
    <t>4987222002035</t>
  </si>
  <si>
    <t>4987274130748</t>
  </si>
  <si>
    <t>4987882010005</t>
  </si>
  <si>
    <t>4987882100003</t>
  </si>
  <si>
    <t>4987882100010</t>
  </si>
  <si>
    <t>4987116010498</t>
  </si>
  <si>
    <t>4987925621519</t>
  </si>
  <si>
    <t>4987081153589</t>
  </si>
  <si>
    <t>4987080119913</t>
  </si>
  <si>
    <t>4987447227046</t>
  </si>
  <si>
    <t>4987173019342</t>
  </si>
  <si>
    <t>4987431290605</t>
  </si>
  <si>
    <t>4987197965168</t>
  </si>
  <si>
    <t>4987443401198</t>
  </si>
  <si>
    <t>4987443401228</t>
  </si>
  <si>
    <t>4987288308256</t>
  </si>
  <si>
    <t>4987035641315</t>
  </si>
  <si>
    <t>4987035654001</t>
  </si>
  <si>
    <t>4987080759010</t>
  </si>
  <si>
    <t>4987080541318</t>
  </si>
  <si>
    <t>4987080281115</t>
  </si>
  <si>
    <t>4987080282112</t>
  </si>
  <si>
    <t>4987155154108</t>
  </si>
  <si>
    <t>4987155320039</t>
  </si>
  <si>
    <t>4987155782042</t>
  </si>
  <si>
    <t>4987155228090</t>
  </si>
  <si>
    <t>4987155105124</t>
  </si>
  <si>
    <t>4987170008332</t>
  </si>
  <si>
    <t>4987123002721</t>
  </si>
  <si>
    <t>4987123002523</t>
  </si>
  <si>
    <t>4987071174013</t>
  </si>
  <si>
    <t>4987071175010</t>
  </si>
  <si>
    <t>4987035654100</t>
  </si>
  <si>
    <t>4987942001011</t>
  </si>
  <si>
    <t>4987087041996</t>
  </si>
  <si>
    <t>4987173019212</t>
  </si>
  <si>
    <t>単独・麻薬</t>
    <rPh sb="0" eb="2">
      <t>タンドク</t>
    </rPh>
    <phoneticPr fontId="2"/>
  </si>
  <si>
    <t>調達案件名　令和５年度上期医薬品の追加購入（単価契約）</t>
    <rPh sb="0" eb="2">
      <t>チョウタツ</t>
    </rPh>
    <rPh sb="2" eb="4">
      <t>アンケン</t>
    </rPh>
    <rPh sb="4" eb="5">
      <t>メイ</t>
    </rPh>
    <rPh sb="6" eb="8">
      <t>レイワ</t>
    </rPh>
    <rPh sb="9" eb="11">
      <t>ネンド</t>
    </rPh>
    <rPh sb="11" eb="13">
      <t>カミキ</t>
    </rPh>
    <rPh sb="13" eb="16">
      <t>イヤクヒン</t>
    </rPh>
    <rPh sb="17" eb="19">
      <t>ツイカ</t>
    </rPh>
    <rPh sb="19" eb="21">
      <t>コウニュウ</t>
    </rPh>
    <rPh sb="22" eb="24">
      <t>タンカ</t>
    </rPh>
    <rPh sb="24" eb="26">
      <t>ケイヤク</t>
    </rPh>
    <phoneticPr fontId="5"/>
  </si>
  <si>
    <t>納入期間　　令和５年４月１日から令和５年９月３０日まで</t>
    <rPh sb="0" eb="2">
      <t>ノウニュウ</t>
    </rPh>
    <rPh sb="2" eb="4">
      <t>キカン</t>
    </rPh>
    <rPh sb="6" eb="8">
      <t>レイワ</t>
    </rPh>
    <rPh sb="9" eb="10">
      <t>ネン</t>
    </rPh>
    <rPh sb="11" eb="12">
      <t>ガツ</t>
    </rPh>
    <rPh sb="13" eb="14">
      <t>ニチ</t>
    </rPh>
    <rPh sb="16" eb="18">
      <t>レイワ</t>
    </rPh>
    <rPh sb="19" eb="20">
      <t>ネン</t>
    </rPh>
    <rPh sb="21" eb="22">
      <t>ガツ</t>
    </rPh>
    <rPh sb="24" eb="25">
      <t>ニチ</t>
    </rPh>
    <phoneticPr fontId="5"/>
  </si>
  <si>
    <t>4987447227060</t>
  </si>
  <si>
    <t>7個×20個</t>
  </si>
  <si>
    <t>公告年月日　令和５年２月１日</t>
    <rPh sb="0" eb="2">
      <t>コウコク</t>
    </rPh>
    <rPh sb="2" eb="5">
      <t>ネンガッピ</t>
    </rPh>
    <rPh sb="6" eb="8">
      <t>レイワ</t>
    </rPh>
    <rPh sb="9" eb="10">
      <t>ネン</t>
    </rPh>
    <rPh sb="11" eb="12">
      <t>ガツ</t>
    </rPh>
    <rPh sb="13" eb="14">
      <t>ニチ</t>
    </rPh>
    <phoneticPr fontId="5"/>
  </si>
  <si>
    <t>(注意)AB列：項番集計行（項番〇計）は、一つ上のNOにする</t>
    <rPh sb="1" eb="3">
      <t>チュウイ</t>
    </rPh>
    <rPh sb="6" eb="7">
      <t>レツ</t>
    </rPh>
    <rPh sb="8" eb="10">
      <t>コウバン</t>
    </rPh>
    <rPh sb="10" eb="12">
      <t>シュウケイ</t>
    </rPh>
    <rPh sb="12" eb="13">
      <t>ギョウ</t>
    </rPh>
    <rPh sb="14" eb="16">
      <t>コウバン</t>
    </rPh>
    <rPh sb="17" eb="18">
      <t>ケイ</t>
    </rPh>
    <rPh sb="21" eb="22">
      <t>ヒト</t>
    </rPh>
    <rPh sb="23" eb="24">
      <t>ウエ</t>
    </rPh>
    <phoneticPr fontId="2"/>
  </si>
  <si>
    <t>メーカー</t>
    <phoneticPr fontId="10"/>
  </si>
  <si>
    <t>複合</t>
    <rPh sb="0" eb="2">
      <t>フクゴウ</t>
    </rPh>
    <phoneticPr fontId="2"/>
  </si>
  <si>
    <t>麻薬１</t>
    <rPh sb="0" eb="2">
      <t>マヤク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</si>
</sst>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6" formatCode="&quot;¥&quot;#,##0;[Red]&quot;¥&quot;\-#,##0"/>
    <numFmt numFmtId="176" formatCode="#,##0;\-#,##0;&quot;-&quot;"/>
    <numFmt numFmtId="177" formatCode="&quot;¥&quot;#,##0;[Red]\-#,##0"/>
    <numFmt numFmtId="178" formatCode="#,##0\);[Red]\-#,##0"/>
  </numFmts>
  <fonts count="6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ＭＳ ゴシック"/>
      <family val="3"/>
      <charset val="128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b/>
      <sz val="12"/>
      <color indexed="9"/>
      <name val="ＭＳ 明朝"/>
      <family val="1"/>
      <charset val="128"/>
    </font>
    <font>
      <sz val="12"/>
      <color indexed="60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sz val="12"/>
      <color indexed="52"/>
      <name val="ＭＳ 明朝"/>
      <family val="1"/>
      <charset val="128"/>
    </font>
    <font>
      <sz val="12"/>
      <color indexed="20"/>
      <name val="ＭＳ 明朝"/>
      <family val="1"/>
      <charset val="128"/>
    </font>
    <font>
      <b/>
      <sz val="12"/>
      <color indexed="52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1"/>
      <name val="明朝"/>
      <family val="1"/>
      <charset val="128"/>
    </font>
    <font>
      <b/>
      <sz val="15"/>
      <color indexed="56"/>
      <name val="ＭＳ 明朝"/>
      <family val="1"/>
      <charset val="128"/>
    </font>
    <font>
      <b/>
      <sz val="13"/>
      <color indexed="56"/>
      <name val="ＭＳ 明朝"/>
      <family val="1"/>
      <charset val="128"/>
    </font>
    <font>
      <b/>
      <sz val="11"/>
      <color indexed="56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2"/>
      <color indexed="63"/>
      <name val="ＭＳ 明朝"/>
      <family val="1"/>
      <charset val="128"/>
    </font>
    <font>
      <i/>
      <sz val="12"/>
      <color indexed="23"/>
      <name val="ＭＳ 明朝"/>
      <family val="1"/>
      <charset val="128"/>
    </font>
    <font>
      <sz val="12"/>
      <color indexed="62"/>
      <name val="ＭＳ 明朝"/>
      <family val="1"/>
      <charset val="128"/>
    </font>
    <font>
      <sz val="14"/>
      <name val="ＭＳ 明朝"/>
      <family val="1"/>
      <charset val="128"/>
    </font>
    <font>
      <sz val="12"/>
      <color indexed="17"/>
      <name val="ＭＳ 明朝"/>
      <family val="1"/>
      <charset val="128"/>
    </font>
    <font>
      <sz val="9"/>
      <name val="HGｺﾞｼｯｸM"/>
      <family val="3"/>
      <charset val="128"/>
    </font>
    <font>
      <sz val="11"/>
      <name val="HGｺﾞｼｯｸM"/>
      <family val="3"/>
      <charset val="128"/>
    </font>
    <font>
      <sz val="10"/>
      <name val="HGｺﾞｼｯｸM"/>
      <family val="3"/>
      <charset val="128"/>
    </font>
    <font>
      <sz val="11"/>
      <color theme="1"/>
      <name val="HGｺﾞｼｯｸM"/>
      <family val="3"/>
      <charset val="128"/>
    </font>
    <font>
      <sz val="14"/>
      <name val="HGｺﾞｼｯｸM"/>
      <family val="3"/>
      <charset val="128"/>
    </font>
    <font>
      <b/>
      <sz val="11"/>
      <color rgb="FFFF0000"/>
      <name val="HGｺﾞｼｯｸM"/>
      <family val="3"/>
      <charset val="128"/>
    </font>
    <font>
      <sz val="16"/>
      <name val="HGｺﾞｼｯｸM"/>
      <family val="3"/>
      <charset val="128"/>
    </font>
    <font>
      <sz val="20"/>
      <name val="HGｺﾞｼｯｸM"/>
      <family val="3"/>
      <charset val="128"/>
    </font>
    <font>
      <sz val="11"/>
      <color rgb="FF92D050"/>
      <name val="HGｺﾞｼｯｸM"/>
      <family val="3"/>
      <charset val="128"/>
    </font>
    <font>
      <sz val="8"/>
      <color theme="0" tint="-0.14999847407452621"/>
      <name val="HGｺﾞｼｯｸM"/>
      <family val="3"/>
      <charset val="128"/>
    </font>
    <font>
      <sz val="11"/>
      <color rgb="FFFF0000"/>
      <name val="HGｺﾞｼｯｸM"/>
      <family val="3"/>
      <charset val="128"/>
    </font>
    <font>
      <sz val="10"/>
      <color rgb="FFFF0000"/>
      <name val="HGｺﾞｼｯｸM"/>
      <family val="3"/>
      <charset val="128"/>
    </font>
    <font>
      <sz val="9"/>
      <color rgb="FFFF0000"/>
      <name val="HGｺﾞｼｯｸM"/>
      <family val="3"/>
      <charset val="128"/>
    </font>
    <font>
      <b/>
      <sz val="10"/>
      <name val="HGｺﾞｼｯｸM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1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6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176" fontId="25" fillId="0" borderId="0" applyFill="0" applyBorder="0" applyAlignment="0"/>
    <xf numFmtId="0" fontId="25" fillId="0" borderId="0" applyFill="0" applyBorder="0" applyAlignment="0"/>
    <xf numFmtId="0" fontId="26" fillId="0" borderId="0">
      <alignment horizontal="left"/>
    </xf>
    <xf numFmtId="0" fontId="27" fillId="0" borderId="1" applyNumberFormat="0" applyAlignment="0" applyProtection="0">
      <alignment horizontal="left" vertical="center"/>
    </xf>
    <xf numFmtId="0" fontId="27" fillId="0" borderId="2">
      <alignment horizontal="left" vertical="center"/>
    </xf>
    <xf numFmtId="0" fontId="28" fillId="0" borderId="0" applyBorder="0"/>
    <xf numFmtId="0" fontId="28" fillId="0" borderId="0"/>
    <xf numFmtId="0" fontId="29" fillId="0" borderId="0"/>
    <xf numFmtId="4" fontId="26" fillId="0" borderId="0">
      <alignment horizontal="right"/>
    </xf>
    <xf numFmtId="4" fontId="30" fillId="0" borderId="0">
      <alignment horizontal="right"/>
    </xf>
    <xf numFmtId="0" fontId="31" fillId="0" borderId="0">
      <alignment horizontal="left"/>
    </xf>
    <xf numFmtId="0" fontId="32" fillId="0" borderId="0"/>
    <xf numFmtId="0" fontId="33" fillId="0" borderId="0">
      <alignment horizontal="center"/>
    </xf>
    <xf numFmtId="0" fontId="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3" applyNumberFormat="0" applyAlignment="0" applyProtection="0">
      <alignment vertical="center"/>
    </xf>
    <xf numFmtId="0" fontId="34" fillId="20" borderId="3" applyNumberFormat="0" applyAlignment="0" applyProtection="0">
      <alignment vertical="center"/>
    </xf>
    <xf numFmtId="0" fontId="34" fillId="20" borderId="3" applyNumberFormat="0" applyAlignment="0" applyProtection="0">
      <alignment vertical="center"/>
    </xf>
    <xf numFmtId="0" fontId="34" fillId="20" borderId="3" applyNumberFormat="0" applyAlignment="0" applyProtection="0">
      <alignment vertical="center"/>
    </xf>
    <xf numFmtId="0" fontId="34" fillId="20" borderId="3" applyNumberFormat="0" applyAlignment="0" applyProtection="0">
      <alignment vertical="center"/>
    </xf>
    <xf numFmtId="0" fontId="10" fillId="20" borderId="3" applyNumberFormat="0" applyAlignment="0" applyProtection="0">
      <alignment vertical="center"/>
    </xf>
    <xf numFmtId="0" fontId="10" fillId="20" borderId="3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22" borderId="4" applyNumberFormat="0" applyFont="0" applyAlignment="0" applyProtection="0">
      <alignment vertical="center"/>
    </xf>
    <xf numFmtId="0" fontId="7" fillId="22" borderId="4" applyNumberFormat="0" applyFont="0" applyAlignment="0" applyProtection="0">
      <alignment vertical="center"/>
    </xf>
    <xf numFmtId="0" fontId="7" fillId="22" borderId="4" applyNumberFormat="0" applyFont="0" applyAlignment="0" applyProtection="0">
      <alignment vertical="center"/>
    </xf>
    <xf numFmtId="0" fontId="7" fillId="22" borderId="4" applyNumberFormat="0" applyFont="0" applyAlignment="0" applyProtection="0">
      <alignment vertical="center"/>
    </xf>
    <xf numFmtId="0" fontId="7" fillId="22" borderId="4" applyNumberFormat="0" applyFont="0" applyAlignment="0" applyProtection="0">
      <alignment vertical="center"/>
    </xf>
    <xf numFmtId="0" fontId="6" fillId="22" borderId="4" applyNumberFormat="0" applyFont="0" applyAlignment="0" applyProtection="0">
      <alignment vertical="center"/>
    </xf>
    <xf numFmtId="0" fontId="6" fillId="22" borderId="4" applyNumberFormat="0" applyFont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37" fillId="0" borderId="5" applyNumberFormat="0" applyFill="0" applyAlignment="0" applyProtection="0">
      <alignment vertical="center"/>
    </xf>
    <xf numFmtId="0" fontId="37" fillId="0" borderId="5" applyNumberFormat="0" applyFill="0" applyAlignment="0" applyProtection="0">
      <alignment vertical="center"/>
    </xf>
    <xf numFmtId="0" fontId="37" fillId="0" borderId="5" applyNumberFormat="0" applyFill="0" applyAlignment="0" applyProtection="0">
      <alignment vertical="center"/>
    </xf>
    <xf numFmtId="0" fontId="37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3" fillId="0" borderId="6"/>
    <xf numFmtId="0" fontId="13" fillId="23" borderId="7" applyNumberFormat="0" applyAlignment="0" applyProtection="0">
      <alignment vertical="center"/>
    </xf>
    <xf numFmtId="0" fontId="39" fillId="23" borderId="7" applyNumberFormat="0" applyAlignment="0" applyProtection="0">
      <alignment vertical="center"/>
    </xf>
    <xf numFmtId="0" fontId="39" fillId="23" borderId="7" applyNumberFormat="0" applyAlignment="0" applyProtection="0">
      <alignment vertical="center"/>
    </xf>
    <xf numFmtId="0" fontId="39" fillId="23" borderId="7" applyNumberFormat="0" applyAlignment="0" applyProtection="0">
      <alignment vertical="center"/>
    </xf>
    <xf numFmtId="0" fontId="39" fillId="23" borderId="7" applyNumberFormat="0" applyAlignment="0" applyProtection="0">
      <alignment vertical="center"/>
    </xf>
    <xf numFmtId="0" fontId="13" fillId="23" borderId="7" applyNumberFormat="0" applyAlignment="0" applyProtection="0">
      <alignment vertical="center"/>
    </xf>
    <xf numFmtId="0" fontId="13" fillId="23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41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15" fillId="0" borderId="8" applyNumberFormat="0" applyFill="0" applyAlignment="0" applyProtection="0">
      <alignment vertical="center"/>
    </xf>
    <xf numFmtId="0" fontId="42" fillId="0" borderId="8" applyNumberFormat="0" applyFill="0" applyAlignment="0" applyProtection="0">
      <alignment vertical="center"/>
    </xf>
    <xf numFmtId="0" fontId="42" fillId="0" borderId="8" applyNumberFormat="0" applyFill="0" applyAlignment="0" applyProtection="0">
      <alignment vertical="center"/>
    </xf>
    <xf numFmtId="0" fontId="42" fillId="0" borderId="8" applyNumberFormat="0" applyFill="0" applyAlignment="0" applyProtection="0">
      <alignment vertical="center"/>
    </xf>
    <xf numFmtId="0" fontId="42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43" fillId="0" borderId="9" applyNumberFormat="0" applyFill="0" applyAlignment="0" applyProtection="0">
      <alignment vertical="center"/>
    </xf>
    <xf numFmtId="0" fontId="43" fillId="0" borderId="9" applyNumberFormat="0" applyFill="0" applyAlignment="0" applyProtection="0">
      <alignment vertical="center"/>
    </xf>
    <xf numFmtId="0" fontId="43" fillId="0" borderId="9" applyNumberFormat="0" applyFill="0" applyAlignment="0" applyProtection="0">
      <alignment vertical="center"/>
    </xf>
    <xf numFmtId="0" fontId="43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44" fillId="0" borderId="10" applyNumberFormat="0" applyFill="0" applyAlignment="0" applyProtection="0">
      <alignment vertical="center"/>
    </xf>
    <xf numFmtId="0" fontId="44" fillId="0" borderId="10" applyNumberFormat="0" applyFill="0" applyAlignment="0" applyProtection="0">
      <alignment vertical="center"/>
    </xf>
    <xf numFmtId="0" fontId="44" fillId="0" borderId="10" applyNumberFormat="0" applyFill="0" applyAlignment="0" applyProtection="0">
      <alignment vertical="center"/>
    </xf>
    <xf numFmtId="0" fontId="44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23" borderId="12" applyNumberFormat="0" applyAlignment="0" applyProtection="0">
      <alignment vertical="center"/>
    </xf>
    <xf numFmtId="0" fontId="46" fillId="23" borderId="12" applyNumberFormat="0" applyAlignment="0" applyProtection="0">
      <alignment vertical="center"/>
    </xf>
    <xf numFmtId="0" fontId="46" fillId="23" borderId="12" applyNumberFormat="0" applyAlignment="0" applyProtection="0">
      <alignment vertical="center"/>
    </xf>
    <xf numFmtId="0" fontId="46" fillId="23" borderId="12" applyNumberFormat="0" applyAlignment="0" applyProtection="0">
      <alignment vertical="center"/>
    </xf>
    <xf numFmtId="0" fontId="46" fillId="23" borderId="12" applyNumberFormat="0" applyAlignment="0" applyProtection="0">
      <alignment vertical="center"/>
    </xf>
    <xf numFmtId="0" fontId="19" fillId="23" borderId="12" applyNumberFormat="0" applyAlignment="0" applyProtection="0">
      <alignment vertical="center"/>
    </xf>
    <xf numFmtId="0" fontId="19" fillId="23" borderId="12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7" applyNumberFormat="0" applyAlignment="0" applyProtection="0">
      <alignment vertical="center"/>
    </xf>
    <xf numFmtId="0" fontId="48" fillId="7" borderId="7" applyNumberFormat="0" applyAlignment="0" applyProtection="0">
      <alignment vertical="center"/>
    </xf>
    <xf numFmtId="0" fontId="48" fillId="7" borderId="7" applyNumberFormat="0" applyAlignment="0" applyProtection="0">
      <alignment vertical="center"/>
    </xf>
    <xf numFmtId="0" fontId="48" fillId="7" borderId="7" applyNumberFormat="0" applyAlignment="0" applyProtection="0">
      <alignment vertical="center"/>
    </xf>
    <xf numFmtId="0" fontId="48" fillId="7" borderId="7" applyNumberFormat="0" applyAlignment="0" applyProtection="0">
      <alignment vertical="center"/>
    </xf>
    <xf numFmtId="0" fontId="21" fillId="7" borderId="7" applyNumberFormat="0" applyAlignment="0" applyProtection="0">
      <alignment vertical="center"/>
    </xf>
    <xf numFmtId="0" fontId="21" fillId="7" borderId="7" applyNumberFormat="0" applyAlignment="0" applyProtection="0">
      <alignment vertical="center"/>
    </xf>
    <xf numFmtId="0" fontId="6" fillId="0" borderId="0">
      <alignment vertical="center"/>
    </xf>
    <xf numFmtId="0" fontId="3" fillId="0" borderId="0"/>
    <xf numFmtId="0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1" fillId="0" borderId="0"/>
    <xf numFmtId="0" fontId="41" fillId="0" borderId="0"/>
    <xf numFmtId="0" fontId="41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1" fillId="0" borderId="0"/>
    <xf numFmtId="0" fontId="3" fillId="0" borderId="0"/>
    <xf numFmtId="0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/>
    <xf numFmtId="0" fontId="7" fillId="0" borderId="0">
      <alignment vertical="center"/>
    </xf>
    <xf numFmtId="0" fontId="3" fillId="0" borderId="0"/>
    <xf numFmtId="0" fontId="6" fillId="0" borderId="0">
      <alignment vertical="center"/>
    </xf>
    <xf numFmtId="0" fontId="3" fillId="0" borderId="0"/>
    <xf numFmtId="0" fontId="6" fillId="0" borderId="0">
      <alignment vertical="center"/>
    </xf>
    <xf numFmtId="0" fontId="3" fillId="0" borderId="0"/>
    <xf numFmtId="0" fontId="6" fillId="0" borderId="0">
      <alignment vertical="center"/>
    </xf>
    <xf numFmtId="0" fontId="3" fillId="0" borderId="0"/>
    <xf numFmtId="0" fontId="6" fillId="0" borderId="0">
      <alignment vertical="center"/>
    </xf>
    <xf numFmtId="0" fontId="3" fillId="0" borderId="0"/>
    <xf numFmtId="0" fontId="49" fillId="0" borderId="0"/>
    <xf numFmtId="0" fontId="22" fillId="4" borderId="0" applyNumberFormat="0" applyBorder="0" applyAlignment="0" applyProtection="0">
      <alignment vertical="center"/>
    </xf>
    <xf numFmtId="0" fontId="50" fillId="4" borderId="0" applyNumberFormat="0" applyBorder="0" applyAlignment="0" applyProtection="0">
      <alignment vertical="center"/>
    </xf>
    <xf numFmtId="0" fontId="50" fillId="4" borderId="0" applyNumberFormat="0" applyBorder="0" applyAlignment="0" applyProtection="0">
      <alignment vertical="center"/>
    </xf>
    <xf numFmtId="0" fontId="50" fillId="4" borderId="0" applyNumberFormat="0" applyBorder="0" applyAlignment="0" applyProtection="0">
      <alignment vertical="center"/>
    </xf>
    <xf numFmtId="0" fontId="50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53" fillId="0" borderId="0" xfId="0" applyFont="1" applyFill="1">
      <alignment vertical="center"/>
    </xf>
    <xf numFmtId="0" fontId="53" fillId="0" borderId="0" xfId="0" applyFont="1" applyFill="1" applyAlignment="1">
      <alignment vertical="center" shrinkToFit="1"/>
    </xf>
    <xf numFmtId="0" fontId="53" fillId="0" borderId="0" xfId="0" applyFont="1" applyFill="1" applyAlignment="1">
      <alignment vertical="center" wrapText="1" shrinkToFit="1"/>
    </xf>
    <xf numFmtId="38" fontId="53" fillId="0" borderId="0" xfId="1" applyNumberFormat="1" applyFont="1" applyFill="1">
      <alignment vertical="center"/>
    </xf>
    <xf numFmtId="40" fontId="53" fillId="0" borderId="0" xfId="1" applyNumberFormat="1" applyFont="1" applyFill="1">
      <alignment vertical="center"/>
    </xf>
    <xf numFmtId="38" fontId="53" fillId="0" borderId="0" xfId="1" applyFont="1" applyFill="1">
      <alignment vertical="center"/>
    </xf>
    <xf numFmtId="0" fontId="53" fillId="25" borderId="13" xfId="0" applyFont="1" applyFill="1" applyBorder="1" applyAlignment="1">
      <alignment horizontal="center" vertical="center" wrapText="1" shrinkToFit="1"/>
    </xf>
    <xf numFmtId="38" fontId="53" fillId="25" borderId="13" xfId="1" applyNumberFormat="1" applyFont="1" applyFill="1" applyBorder="1" applyAlignment="1">
      <alignment horizontal="center" vertical="center" wrapText="1" shrinkToFit="1"/>
    </xf>
    <xf numFmtId="40" fontId="53" fillId="25" borderId="13" xfId="1" applyNumberFormat="1" applyFont="1" applyFill="1" applyBorder="1" applyAlignment="1">
      <alignment horizontal="center" vertical="center" wrapText="1" shrinkToFit="1"/>
    </xf>
    <xf numFmtId="38" fontId="53" fillId="25" borderId="13" xfId="1" applyFont="1" applyFill="1" applyBorder="1" applyAlignment="1">
      <alignment horizontal="center" vertical="center" wrapText="1" shrinkToFit="1"/>
    </xf>
    <xf numFmtId="0" fontId="53" fillId="0" borderId="0" xfId="0" applyFont="1" applyFill="1" applyAlignment="1">
      <alignment horizontal="center" vertical="center" shrinkToFit="1"/>
    </xf>
    <xf numFmtId="0" fontId="53" fillId="0" borderId="13" xfId="0" applyFont="1" applyFill="1" applyBorder="1">
      <alignment vertical="center"/>
    </xf>
    <xf numFmtId="0" fontId="53" fillId="0" borderId="13" xfId="0" applyFont="1" applyFill="1" applyBorder="1" applyAlignment="1">
      <alignment vertical="center" shrinkToFit="1"/>
    </xf>
    <xf numFmtId="0" fontId="53" fillId="0" borderId="13" xfId="0" applyFont="1" applyFill="1" applyBorder="1" applyProtection="1">
      <alignment vertical="center"/>
      <protection locked="0"/>
    </xf>
    <xf numFmtId="38" fontId="53" fillId="0" borderId="13" xfId="1" applyNumberFormat="1" applyFont="1" applyFill="1" applyBorder="1">
      <alignment vertical="center"/>
    </xf>
    <xf numFmtId="40" fontId="53" fillId="0" borderId="13" xfId="1" applyNumberFormat="1" applyFont="1" applyFill="1" applyBorder="1">
      <alignment vertical="center"/>
    </xf>
    <xf numFmtId="38" fontId="53" fillId="0" borderId="13" xfId="1" applyFont="1" applyFill="1" applyBorder="1">
      <alignment vertical="center"/>
    </xf>
    <xf numFmtId="49" fontId="53" fillId="0" borderId="13" xfId="0" applyNumberFormat="1" applyFont="1" applyFill="1" applyBorder="1">
      <alignment vertical="center"/>
    </xf>
    <xf numFmtId="38" fontId="53" fillId="24" borderId="13" xfId="1" applyFont="1" applyFill="1" applyBorder="1" applyAlignment="1">
      <alignment horizontal="center" vertical="center" wrapText="1" shrinkToFit="1"/>
    </xf>
    <xf numFmtId="0" fontId="54" fillId="0" borderId="0" xfId="0" applyFont="1">
      <alignment vertical="center"/>
    </xf>
    <xf numFmtId="0" fontId="53" fillId="0" borderId="0" xfId="0" applyFont="1" applyFill="1" applyAlignment="1">
      <alignment horizontal="center" vertical="center"/>
    </xf>
    <xf numFmtId="0" fontId="53" fillId="0" borderId="13" xfId="0" applyFont="1" applyFill="1" applyBorder="1" applyAlignment="1">
      <alignment horizontal="center" vertical="center"/>
    </xf>
    <xf numFmtId="38" fontId="53" fillId="25" borderId="13" xfId="1" applyFont="1" applyFill="1" applyBorder="1" applyAlignment="1">
      <alignment horizontal="center" vertical="center"/>
    </xf>
    <xf numFmtId="0" fontId="52" fillId="0" borderId="0" xfId="0" applyFont="1">
      <alignment vertical="center"/>
    </xf>
    <xf numFmtId="0" fontId="52" fillId="0" borderId="0" xfId="0" applyFont="1" applyAlignment="1">
      <alignment vertical="center" shrinkToFit="1"/>
    </xf>
    <xf numFmtId="0" fontId="52" fillId="25" borderId="17" xfId="0" applyFont="1" applyFill="1" applyBorder="1" applyAlignment="1">
      <alignment horizontal="center" vertical="center"/>
    </xf>
    <xf numFmtId="0" fontId="52" fillId="25" borderId="17" xfId="0" applyFont="1" applyFill="1" applyBorder="1" applyAlignment="1">
      <alignment horizontal="center" vertical="center" shrinkToFit="1"/>
    </xf>
    <xf numFmtId="0" fontId="52" fillId="25" borderId="17" xfId="0" applyFont="1" applyFill="1" applyBorder="1" applyAlignment="1">
      <alignment horizontal="center" vertical="center" wrapText="1" shrinkToFit="1"/>
    </xf>
    <xf numFmtId="0" fontId="52" fillId="0" borderId="17" xfId="0" applyFont="1" applyBorder="1" applyAlignment="1">
      <alignment horizontal="center" vertical="center" shrinkToFit="1"/>
    </xf>
    <xf numFmtId="0" fontId="52" fillId="0" borderId="14" xfId="0" applyFont="1" applyBorder="1" applyAlignment="1">
      <alignment horizontal="left" vertical="center" shrinkToFit="1"/>
    </xf>
    <xf numFmtId="5" fontId="52" fillId="0" borderId="17" xfId="0" applyNumberFormat="1" applyFont="1" applyBorder="1" applyAlignment="1">
      <alignment vertical="center" shrinkToFit="1"/>
    </xf>
    <xf numFmtId="0" fontId="52" fillId="25" borderId="14" xfId="0" applyFont="1" applyFill="1" applyBorder="1" applyAlignment="1">
      <alignment horizontal="center" vertical="center" shrinkToFit="1"/>
    </xf>
    <xf numFmtId="0" fontId="52" fillId="0" borderId="14" xfId="0" applyFont="1" applyBorder="1" applyAlignment="1">
      <alignment vertical="center" shrinkToFit="1"/>
    </xf>
    <xf numFmtId="177" fontId="52" fillId="0" borderId="17" xfId="460" applyNumberFormat="1" applyFont="1" applyBorder="1" applyAlignment="1">
      <alignment vertical="center" shrinkToFit="1"/>
    </xf>
    <xf numFmtId="0" fontId="56" fillId="0" borderId="0" xfId="0" applyFont="1" applyAlignment="1">
      <alignment horizontal="right" vertical="center"/>
    </xf>
    <xf numFmtId="0" fontId="52" fillId="0" borderId="0" xfId="0" applyFont="1" applyAlignment="1">
      <alignment horizontal="right" vertical="center" indent="1"/>
    </xf>
    <xf numFmtId="0" fontId="52" fillId="0" borderId="0" xfId="0" applyFont="1" applyAlignment="1">
      <alignment horizontal="left" vertical="top" wrapText="1"/>
    </xf>
    <xf numFmtId="0" fontId="59" fillId="0" borderId="0" xfId="0" applyFont="1">
      <alignment vertical="center"/>
    </xf>
    <xf numFmtId="0" fontId="60" fillId="0" borderId="0" xfId="0" applyFont="1" applyAlignment="1">
      <alignment horizontal="right"/>
    </xf>
    <xf numFmtId="178" fontId="60" fillId="0" borderId="0" xfId="260" applyNumberFormat="1" applyFont="1" applyAlignment="1"/>
    <xf numFmtId="0" fontId="61" fillId="0" borderId="0" xfId="0" applyFont="1">
      <alignment vertical="center"/>
    </xf>
    <xf numFmtId="38" fontId="53" fillId="24" borderId="13" xfId="1" applyFont="1" applyFill="1" applyBorder="1" applyProtection="1">
      <alignment vertical="center"/>
      <protection locked="0"/>
    </xf>
    <xf numFmtId="38" fontId="53" fillId="24" borderId="13" xfId="1" applyNumberFormat="1" applyFont="1" applyFill="1" applyBorder="1" applyProtection="1">
      <alignment vertical="center"/>
      <protection locked="0"/>
    </xf>
    <xf numFmtId="0" fontId="52" fillId="0" borderId="0" xfId="0" applyFont="1" applyFill="1">
      <alignment vertical="center"/>
    </xf>
    <xf numFmtId="0" fontId="62" fillId="0" borderId="0" xfId="0" applyFont="1" applyFill="1">
      <alignment vertical="center"/>
    </xf>
    <xf numFmtId="38" fontId="53" fillId="0" borderId="0" xfId="1" applyFont="1" applyFill="1" applyProtection="1">
      <alignment vertical="center"/>
    </xf>
    <xf numFmtId="0" fontId="53" fillId="0" borderId="0" xfId="0" applyFont="1" applyFill="1" applyProtection="1">
      <alignment vertical="center"/>
    </xf>
    <xf numFmtId="38" fontId="53" fillId="25" borderId="13" xfId="1" applyFont="1" applyFill="1" applyBorder="1" applyAlignment="1" applyProtection="1">
      <alignment horizontal="center" vertical="center" wrapText="1" shrinkToFit="1"/>
    </xf>
    <xf numFmtId="38" fontId="53" fillId="0" borderId="13" xfId="1" applyFont="1" applyFill="1" applyBorder="1" applyProtection="1">
      <alignment vertical="center"/>
    </xf>
    <xf numFmtId="0" fontId="53" fillId="25" borderId="13" xfId="0" applyFont="1" applyFill="1" applyBorder="1">
      <alignment vertical="center"/>
    </xf>
    <xf numFmtId="0" fontId="53" fillId="25" borderId="13" xfId="0" applyFont="1" applyFill="1" applyBorder="1" applyAlignment="1">
      <alignment vertical="center" shrinkToFit="1"/>
    </xf>
    <xf numFmtId="0" fontId="53" fillId="25" borderId="13" xfId="0" applyFont="1" applyFill="1" applyBorder="1" applyProtection="1">
      <alignment vertical="center"/>
      <protection locked="0"/>
    </xf>
    <xf numFmtId="0" fontId="53" fillId="25" borderId="13" xfId="0" applyFont="1" applyFill="1" applyBorder="1" applyAlignment="1">
      <alignment horizontal="center" vertical="center"/>
    </xf>
    <xf numFmtId="38" fontId="53" fillId="25" borderId="13" xfId="1" applyNumberFormat="1" applyFont="1" applyFill="1" applyBorder="1">
      <alignment vertical="center"/>
    </xf>
    <xf numFmtId="40" fontId="53" fillId="25" borderId="13" xfId="1" applyNumberFormat="1" applyFont="1" applyFill="1" applyBorder="1">
      <alignment vertical="center"/>
    </xf>
    <xf numFmtId="38" fontId="53" fillId="25" borderId="13" xfId="1" applyFont="1" applyFill="1" applyBorder="1" applyProtection="1">
      <alignment vertical="center"/>
    </xf>
    <xf numFmtId="38" fontId="53" fillId="25" borderId="13" xfId="1" applyFont="1" applyFill="1" applyBorder="1">
      <alignment vertical="center"/>
    </xf>
    <xf numFmtId="49" fontId="53" fillId="25" borderId="13" xfId="0" applyNumberFormat="1" applyFont="1" applyFill="1" applyBorder="1" applyAlignment="1">
      <alignment horizontal="center" vertical="center" wrapText="1" shrinkToFit="1"/>
    </xf>
    <xf numFmtId="0" fontId="62" fillId="0" borderId="13" xfId="0" applyFont="1" applyFill="1" applyBorder="1">
      <alignment vertical="center"/>
    </xf>
    <xf numFmtId="0" fontId="62" fillId="0" borderId="13" xfId="0" applyFont="1" applyFill="1" applyBorder="1" applyAlignment="1">
      <alignment vertical="center" shrinkToFit="1"/>
    </xf>
    <xf numFmtId="0" fontId="62" fillId="0" borderId="13" xfId="0" applyFont="1" applyFill="1" applyBorder="1" applyProtection="1">
      <alignment vertical="center"/>
      <protection locked="0"/>
    </xf>
    <xf numFmtId="49" fontId="62" fillId="0" borderId="13" xfId="0" applyNumberFormat="1" applyFont="1" applyFill="1" applyBorder="1">
      <alignment vertical="center"/>
    </xf>
    <xf numFmtId="38" fontId="62" fillId="0" borderId="13" xfId="1" applyNumberFormat="1" applyFont="1" applyFill="1" applyBorder="1">
      <alignment vertical="center"/>
    </xf>
    <xf numFmtId="40" fontId="62" fillId="0" borderId="13" xfId="1" applyNumberFormat="1" applyFont="1" applyFill="1" applyBorder="1">
      <alignment vertical="center"/>
    </xf>
    <xf numFmtId="38" fontId="62" fillId="0" borderId="13" xfId="1" applyFont="1" applyFill="1" applyBorder="1" applyProtection="1">
      <alignment vertical="center"/>
    </xf>
    <xf numFmtId="0" fontId="62" fillId="25" borderId="13" xfId="0" applyFont="1" applyFill="1" applyBorder="1">
      <alignment vertical="center"/>
    </xf>
    <xf numFmtId="0" fontId="51" fillId="0" borderId="0" xfId="0" applyFont="1" applyFill="1">
      <alignment vertical="center"/>
    </xf>
    <xf numFmtId="0" fontId="51" fillId="0" borderId="0" xfId="0" applyFont="1" applyFill="1" applyAlignment="1">
      <alignment horizontal="center" vertical="center" wrapText="1"/>
    </xf>
    <xf numFmtId="0" fontId="64" fillId="0" borderId="13" xfId="0" applyFont="1" applyFill="1" applyBorder="1" applyAlignment="1">
      <alignment vertical="center" shrinkToFit="1"/>
    </xf>
    <xf numFmtId="0" fontId="64" fillId="25" borderId="13" xfId="0" applyFont="1" applyFill="1" applyBorder="1" applyAlignment="1">
      <alignment vertical="center" shrinkToFit="1"/>
    </xf>
    <xf numFmtId="0" fontId="61" fillId="0" borderId="17" xfId="0" applyFont="1" applyBorder="1" applyAlignment="1">
      <alignment horizontal="center" vertical="center" shrinkToFit="1"/>
    </xf>
    <xf numFmtId="0" fontId="61" fillId="0" borderId="14" xfId="0" applyFont="1" applyBorder="1" applyAlignment="1">
      <alignment vertical="center" shrinkToFit="1"/>
    </xf>
    <xf numFmtId="0" fontId="61" fillId="0" borderId="14" xfId="0" applyFont="1" applyBorder="1" applyAlignment="1">
      <alignment horizontal="left" vertical="center" shrinkToFit="1"/>
    </xf>
    <xf numFmtId="0" fontId="52" fillId="0" borderId="0" xfId="0" applyFont="1" applyAlignment="1">
      <alignment horizontal="left" vertical="top" wrapText="1"/>
    </xf>
    <xf numFmtId="0" fontId="55" fillId="0" borderId="0" xfId="0" applyFont="1" applyAlignment="1">
      <alignment horizontal="center" vertical="center"/>
    </xf>
    <xf numFmtId="49" fontId="52" fillId="0" borderId="0" xfId="0" applyNumberFormat="1" applyFont="1" applyAlignment="1" applyProtection="1">
      <alignment horizontal="right" vertical="center" indent="1"/>
      <protection locked="0"/>
    </xf>
    <xf numFmtId="0" fontId="52" fillId="0" borderId="0" xfId="0" applyFont="1" applyAlignment="1">
      <alignment horizontal="left" vertical="center" indent="1"/>
    </xf>
    <xf numFmtId="0" fontId="53" fillId="0" borderId="0" xfId="0" applyFont="1" applyAlignment="1" applyProtection="1">
      <alignment horizontal="left" vertical="center" shrinkToFit="1"/>
      <protection locked="0"/>
    </xf>
    <xf numFmtId="0" fontId="52" fillId="0" borderId="0" xfId="0" applyFont="1" applyAlignment="1" applyProtection="1">
      <alignment horizontal="left" vertical="center" shrinkToFit="1"/>
      <protection locked="0"/>
    </xf>
    <xf numFmtId="0" fontId="51" fillId="0" borderId="0" xfId="0" applyFont="1" applyAlignment="1">
      <alignment horizontal="right" vertical="center" shrinkToFit="1"/>
    </xf>
    <xf numFmtId="0" fontId="52" fillId="0" borderId="0" xfId="0" applyFont="1" applyAlignment="1">
      <alignment horizontal="left" vertical="center" wrapText="1"/>
    </xf>
    <xf numFmtId="0" fontId="52" fillId="0" borderId="0" xfId="0" applyFont="1" applyAlignment="1">
      <alignment horizontal="center" vertical="center"/>
    </xf>
    <xf numFmtId="0" fontId="53" fillId="0" borderId="0" xfId="0" applyFont="1" applyAlignment="1">
      <alignment horizontal="center" wrapText="1"/>
    </xf>
    <xf numFmtId="0" fontId="52" fillId="0" borderId="0" xfId="0" applyFont="1" applyAlignment="1">
      <alignment horizontal="center" vertical="center" wrapText="1"/>
    </xf>
    <xf numFmtId="177" fontId="57" fillId="0" borderId="0" xfId="0" applyNumberFormat="1" applyFont="1" applyAlignment="1">
      <alignment horizontal="right" vertical="center"/>
    </xf>
    <xf numFmtId="49" fontId="58" fillId="0" borderId="14" xfId="0" applyNumberFormat="1" applyFont="1" applyBorder="1" applyAlignment="1" applyProtection="1">
      <alignment horizontal="center" vertical="center"/>
      <protection locked="0"/>
    </xf>
    <xf numFmtId="49" fontId="58" fillId="0" borderId="15" xfId="0" applyNumberFormat="1" applyFont="1" applyBorder="1" applyAlignment="1" applyProtection="1">
      <alignment horizontal="center" vertical="center"/>
      <protection locked="0"/>
    </xf>
    <xf numFmtId="0" fontId="52" fillId="0" borderId="16" xfId="0" applyFont="1" applyBorder="1" applyAlignment="1">
      <alignment horizontal="left" vertical="center" wrapText="1"/>
    </xf>
    <xf numFmtId="0" fontId="52" fillId="0" borderId="0" xfId="0" applyFont="1" applyBorder="1" applyAlignment="1">
      <alignment horizontal="left" vertical="center" wrapText="1"/>
    </xf>
  </cellXfs>
  <cellStyles count="461">
    <cellStyle name="20% - アクセント 1 2" xfId="5" xr:uid="{6E125394-90CE-4924-9C50-7DD839143C35}"/>
    <cellStyle name="20% - アクセント 1 3" xfId="6" xr:uid="{E510CF4A-DA75-4194-8FD5-3D6A805B7342}"/>
    <cellStyle name="20% - アクセント 1 4" xfId="7" xr:uid="{7B14DE79-DF33-454D-9505-1B47CB7645B8}"/>
    <cellStyle name="20% - アクセント 1 5" xfId="8" xr:uid="{72FD9C47-3E4B-407D-8E63-CB9AB8BAE733}"/>
    <cellStyle name="20% - アクセント 1 6" xfId="9" xr:uid="{945EB77B-8153-4A53-AECE-0BEC0765C432}"/>
    <cellStyle name="20% - アクセント 1 7" xfId="10" xr:uid="{8E3FC714-89E7-42AE-B5D6-C38D56038B3A}"/>
    <cellStyle name="20% - アクセント 1 8" xfId="4" xr:uid="{8A1ECE4F-0B30-46A0-9274-203EDF95A993}"/>
    <cellStyle name="20% - アクセント 2 2" xfId="12" xr:uid="{68F91A92-E91F-4BB8-82A4-27F2402BB348}"/>
    <cellStyle name="20% - アクセント 2 3" xfId="13" xr:uid="{10771736-D636-4900-B505-94310CEEF472}"/>
    <cellStyle name="20% - アクセント 2 4" xfId="14" xr:uid="{7C856281-3CB6-4579-A51F-B40FCEEC79F6}"/>
    <cellStyle name="20% - アクセント 2 5" xfId="15" xr:uid="{C3E15AB6-718F-4D29-99A2-54C4FA460520}"/>
    <cellStyle name="20% - アクセント 2 6" xfId="16" xr:uid="{BEA6E8AC-AC45-4C97-9474-4A2E8952924B}"/>
    <cellStyle name="20% - アクセント 2 7" xfId="17" xr:uid="{80D96F3A-0555-419C-AF81-6C4CFE57DA08}"/>
    <cellStyle name="20% - アクセント 2 8" xfId="11" xr:uid="{4004CA75-86F9-41C9-A366-6B159C015EE0}"/>
    <cellStyle name="20% - アクセント 3 2" xfId="19" xr:uid="{00C427E2-CC24-4354-9175-4C50F7150329}"/>
    <cellStyle name="20% - アクセント 3 3" xfId="20" xr:uid="{19C0FEF6-4C3E-48A8-B48C-ADC676389D9E}"/>
    <cellStyle name="20% - アクセント 3 4" xfId="21" xr:uid="{2B1F720F-13C4-4AF0-995A-92CB083F6F17}"/>
    <cellStyle name="20% - アクセント 3 5" xfId="22" xr:uid="{95B182CF-BF85-4BBD-AF42-F8E0B32A2531}"/>
    <cellStyle name="20% - アクセント 3 6" xfId="23" xr:uid="{DB4EFDB7-535E-4EF6-81B9-33625B8FC7D7}"/>
    <cellStyle name="20% - アクセント 3 7" xfId="24" xr:uid="{59198A9A-6890-4406-B997-193622284A9E}"/>
    <cellStyle name="20% - アクセント 3 8" xfId="18" xr:uid="{7B1BCB43-93DB-4A21-8F6F-F4E9D9099410}"/>
    <cellStyle name="20% - アクセント 4 2" xfId="26" xr:uid="{7DEDB553-A23D-4EF4-AB41-EAF9663141BA}"/>
    <cellStyle name="20% - アクセント 4 3" xfId="27" xr:uid="{2579C82E-2BA3-4577-A4C9-5D086A8C3651}"/>
    <cellStyle name="20% - アクセント 4 4" xfId="28" xr:uid="{9CD7EA1B-3E05-4C63-8A8F-5140C822D4F9}"/>
    <cellStyle name="20% - アクセント 4 5" xfId="29" xr:uid="{76F4F529-9217-4DE2-A0FF-13D26D00D656}"/>
    <cellStyle name="20% - アクセント 4 6" xfId="30" xr:uid="{A59ABAE6-471B-4131-98B4-E408FEB4E1E2}"/>
    <cellStyle name="20% - アクセント 4 7" xfId="31" xr:uid="{CE0C9EA4-58BA-478B-9266-12CA1E0B231E}"/>
    <cellStyle name="20% - アクセント 4 8" xfId="25" xr:uid="{F667282C-8978-4184-A2C2-DB3CE9E32107}"/>
    <cellStyle name="20% - アクセント 5 2" xfId="33" xr:uid="{C1F70D34-A6D6-4165-AEE1-C87E2FC7B414}"/>
    <cellStyle name="20% - アクセント 5 3" xfId="34" xr:uid="{278C196F-AB33-4C1D-8F2B-FBD9ABBA0101}"/>
    <cellStyle name="20% - アクセント 5 4" xfId="35" xr:uid="{9801BF38-C0EA-45A9-B15C-5A24771CCF47}"/>
    <cellStyle name="20% - アクセント 5 5" xfId="36" xr:uid="{263B7334-EFD2-4F36-9C00-CC0466AC0240}"/>
    <cellStyle name="20% - アクセント 5 6" xfId="37" xr:uid="{F5F0DBE7-5667-425F-B6BE-752884F5A79F}"/>
    <cellStyle name="20% - アクセント 5 7" xfId="38" xr:uid="{EE29B447-7D95-471A-A6A9-E97B60F94C7F}"/>
    <cellStyle name="20% - アクセント 5 8" xfId="32" xr:uid="{6DE43C71-0CFA-4C39-863A-04117064B2F9}"/>
    <cellStyle name="20% - アクセント 6 2" xfId="40" xr:uid="{5E45F4ED-2477-4C24-B950-2E36832E5330}"/>
    <cellStyle name="20% - アクセント 6 3" xfId="41" xr:uid="{7F59311C-C885-49B5-BE5A-921F9945EC50}"/>
    <cellStyle name="20% - アクセント 6 4" xfId="42" xr:uid="{A5550E3E-576D-437F-8E8D-506FC2970D6C}"/>
    <cellStyle name="20% - アクセント 6 5" xfId="43" xr:uid="{8406D997-7DE6-490E-B975-C3E9187E175E}"/>
    <cellStyle name="20% - アクセント 6 6" xfId="44" xr:uid="{A8F9DD19-5799-413E-A731-F2F1A59D68E8}"/>
    <cellStyle name="20% - アクセント 6 7" xfId="45" xr:uid="{E8D2FE58-9A04-4C7E-BC39-CED5593239AF}"/>
    <cellStyle name="20% - アクセント 6 8" xfId="39" xr:uid="{AA3BF970-00DC-43B1-9673-6E03B6716962}"/>
    <cellStyle name="40% - アクセント 1 2" xfId="47" xr:uid="{5F0FE768-8F40-4F63-9D71-7F0D3C757E63}"/>
    <cellStyle name="40% - アクセント 1 3" xfId="48" xr:uid="{DDE35267-2B17-417F-BF3D-92DE05BC85ED}"/>
    <cellStyle name="40% - アクセント 1 4" xfId="49" xr:uid="{1F32E5E7-04AB-4295-90E0-DA8DB0097410}"/>
    <cellStyle name="40% - アクセント 1 5" xfId="50" xr:uid="{1A3AD20F-FAC0-4BC3-A623-3007FA32F461}"/>
    <cellStyle name="40% - アクセント 1 6" xfId="51" xr:uid="{09DD5E94-0B2F-42DB-B037-DE80682E8939}"/>
    <cellStyle name="40% - アクセント 1 7" xfId="52" xr:uid="{8C663595-6208-4E52-8C0C-9110187AA6FC}"/>
    <cellStyle name="40% - アクセント 1 8" xfId="46" xr:uid="{F33A4498-994F-4129-AB21-68838022AE53}"/>
    <cellStyle name="40% - アクセント 2 2" xfId="54" xr:uid="{9F98D51C-B043-4E92-8AB4-4E508053448A}"/>
    <cellStyle name="40% - アクセント 2 3" xfId="55" xr:uid="{7ABD5E48-1F3D-4779-89E1-D6979AB1F5DA}"/>
    <cellStyle name="40% - アクセント 2 4" xfId="56" xr:uid="{ED6686CB-B5BA-4A36-A0BC-369808485E39}"/>
    <cellStyle name="40% - アクセント 2 5" xfId="57" xr:uid="{18F48637-69B5-401E-A618-3C2CB6979EE4}"/>
    <cellStyle name="40% - アクセント 2 6" xfId="58" xr:uid="{EE839F55-C849-4C02-8CE9-31DB3FBDCF99}"/>
    <cellStyle name="40% - アクセント 2 7" xfId="59" xr:uid="{85A8B2F4-C415-49CA-9E06-1A9BF5882F16}"/>
    <cellStyle name="40% - アクセント 2 8" xfId="53" xr:uid="{4C3D637E-132F-4181-A7E3-4784D845F65F}"/>
    <cellStyle name="40% - アクセント 3 2" xfId="61" xr:uid="{7B159F40-F9FE-4CBC-9EE3-1BFE8E8586CB}"/>
    <cellStyle name="40% - アクセント 3 3" xfId="62" xr:uid="{F2409B2B-7294-4333-8B7D-3038F9AA1BB3}"/>
    <cellStyle name="40% - アクセント 3 4" xfId="63" xr:uid="{E517017A-871C-44A2-BD80-CAFA62DCEAB4}"/>
    <cellStyle name="40% - アクセント 3 5" xfId="64" xr:uid="{A5EAE1C9-03B1-4D3D-85A6-72D0B43D1B08}"/>
    <cellStyle name="40% - アクセント 3 6" xfId="65" xr:uid="{0DDF847A-BFA8-4A1D-9558-2D3660C4064C}"/>
    <cellStyle name="40% - アクセント 3 7" xfId="66" xr:uid="{B2ECA712-CD39-4909-81E5-50DEE8D4E3FB}"/>
    <cellStyle name="40% - アクセント 3 8" xfId="60" xr:uid="{BC1806A7-0704-4CF8-8A1B-B7609C8BE723}"/>
    <cellStyle name="40% - アクセント 4 2" xfId="68" xr:uid="{66C8309A-B080-456D-ABC1-847875F6AC04}"/>
    <cellStyle name="40% - アクセント 4 3" xfId="69" xr:uid="{BA458AE9-9433-4DE1-A4C9-85F5D1523D01}"/>
    <cellStyle name="40% - アクセント 4 4" xfId="70" xr:uid="{C082DE58-E33F-47E0-80E6-237C5E3415C6}"/>
    <cellStyle name="40% - アクセント 4 5" xfId="71" xr:uid="{0AE41A0A-D0F9-41B1-B836-9D36653D0112}"/>
    <cellStyle name="40% - アクセント 4 6" xfId="72" xr:uid="{3D4FC4C6-30A6-4929-B730-0EACC53257B1}"/>
    <cellStyle name="40% - アクセント 4 7" xfId="73" xr:uid="{1B0E8BC8-323F-4346-9DCF-AA47AC2126A0}"/>
    <cellStyle name="40% - アクセント 4 8" xfId="67" xr:uid="{4EFCDC13-6155-4156-8A78-ACAAB7ACEDFD}"/>
    <cellStyle name="40% - アクセント 5 2" xfId="75" xr:uid="{773502B7-7A4B-4386-A3C1-090D01EDC62A}"/>
    <cellStyle name="40% - アクセント 5 3" xfId="76" xr:uid="{ABB25835-51B8-4684-9862-BB0AD846CBE6}"/>
    <cellStyle name="40% - アクセント 5 4" xfId="77" xr:uid="{0DF44B0E-DD3A-4B38-8056-9A1D5DC7A733}"/>
    <cellStyle name="40% - アクセント 5 5" xfId="78" xr:uid="{DE67F426-F869-4CF8-8511-9EB08E76430D}"/>
    <cellStyle name="40% - アクセント 5 6" xfId="79" xr:uid="{9F6AB739-579E-4F6F-ACD7-153105D250A3}"/>
    <cellStyle name="40% - アクセント 5 7" xfId="80" xr:uid="{D5696869-E880-4E35-B150-A5273B2029F6}"/>
    <cellStyle name="40% - アクセント 5 8" xfId="74" xr:uid="{5555FDBC-2F56-49D9-B8B2-82E91F1AB4D3}"/>
    <cellStyle name="40% - アクセント 6 2" xfId="82" xr:uid="{6BA7688A-6F62-4FB4-B73B-32A9C090AAF9}"/>
    <cellStyle name="40% - アクセント 6 3" xfId="83" xr:uid="{4D27F17B-B3AB-4549-BC77-17A746F6BAB5}"/>
    <cellStyle name="40% - アクセント 6 4" xfId="84" xr:uid="{36BD218D-E2FC-453A-99E8-E648057984D5}"/>
    <cellStyle name="40% - アクセント 6 5" xfId="85" xr:uid="{AB8BCC6F-D2A2-4D5F-B9A8-3B04B43F5C26}"/>
    <cellStyle name="40% - アクセント 6 6" xfId="86" xr:uid="{9C5594C9-B681-4F62-A4CF-1C743819C210}"/>
    <cellStyle name="40% - アクセント 6 7" xfId="87" xr:uid="{B2A4C78A-498E-4513-AAF1-8D619E87EF53}"/>
    <cellStyle name="40% - アクセント 6 8" xfId="81" xr:uid="{6E7F8A77-2ACF-49E9-88B7-42F617BB4A5A}"/>
    <cellStyle name="60% - アクセント 1 2" xfId="89" xr:uid="{C8C89086-AC80-4476-8F58-8DFD015D9564}"/>
    <cellStyle name="60% - アクセント 1 3" xfId="90" xr:uid="{3C7A0432-204A-4405-BC7C-FCAD37EFFD92}"/>
    <cellStyle name="60% - アクセント 1 4" xfId="91" xr:uid="{43180F7E-7669-4916-9EE5-88B894AF2075}"/>
    <cellStyle name="60% - アクセント 1 5" xfId="92" xr:uid="{9965E993-A66F-4EF9-8F15-BA52DC19D5CE}"/>
    <cellStyle name="60% - アクセント 1 6" xfId="93" xr:uid="{E27A706B-310D-4E69-869D-E88D6ED9AE75}"/>
    <cellStyle name="60% - アクセント 1 7" xfId="94" xr:uid="{582DA139-4FF4-440F-A617-D82F4ECF72C6}"/>
    <cellStyle name="60% - アクセント 1 8" xfId="88" xr:uid="{CADB02CF-6F2F-4443-8785-3DFE8D3396A5}"/>
    <cellStyle name="60% - アクセント 2 2" xfId="96" xr:uid="{CA912468-3C84-4E2F-9BD1-78F5810E659A}"/>
    <cellStyle name="60% - アクセント 2 3" xfId="97" xr:uid="{77DB7968-A44E-4562-A902-C55079F18762}"/>
    <cellStyle name="60% - アクセント 2 4" xfId="98" xr:uid="{34F8020E-0B3E-4AC5-818C-102257E8D620}"/>
    <cellStyle name="60% - アクセント 2 5" xfId="99" xr:uid="{0D522E00-343E-49F3-BD16-12244EBC8D2D}"/>
    <cellStyle name="60% - アクセント 2 6" xfId="100" xr:uid="{E3C3279F-91D6-44BD-AB7C-DB8035F51459}"/>
    <cellStyle name="60% - アクセント 2 7" xfId="101" xr:uid="{5B43E25A-C59C-4C27-8082-964F9BB52BB8}"/>
    <cellStyle name="60% - アクセント 2 8" xfId="95" xr:uid="{56166BC7-8A8C-4C35-8AFD-76EDDA97FA40}"/>
    <cellStyle name="60% - アクセント 3 2" xfId="103" xr:uid="{A079B24E-1221-465D-82BE-971B86E6086E}"/>
    <cellStyle name="60% - アクセント 3 3" xfId="104" xr:uid="{125BB67B-9764-4E36-97ED-994BF225932F}"/>
    <cellStyle name="60% - アクセント 3 4" xfId="105" xr:uid="{696CE492-8220-488F-9670-76C27A2DE476}"/>
    <cellStyle name="60% - アクセント 3 5" xfId="106" xr:uid="{9CD8B451-A8C2-40C7-BF33-128C98793596}"/>
    <cellStyle name="60% - アクセント 3 6" xfId="107" xr:uid="{F2D62435-C321-4C54-A73A-2DF34D683A35}"/>
    <cellStyle name="60% - アクセント 3 7" xfId="108" xr:uid="{DEED4390-31A7-4E78-A729-BA5BF34F1C09}"/>
    <cellStyle name="60% - アクセント 3 8" xfId="102" xr:uid="{D48829FC-7C11-4FC5-84F9-B3B79091BA4C}"/>
    <cellStyle name="60% - アクセント 4 2" xfId="110" xr:uid="{0F5DB0CE-B341-4E1B-A6E6-BFCD6AB3B1BE}"/>
    <cellStyle name="60% - アクセント 4 3" xfId="111" xr:uid="{B00F78D9-EE0B-42C4-99FD-D84585099D4E}"/>
    <cellStyle name="60% - アクセント 4 4" xfId="112" xr:uid="{8C8FD339-E817-4633-A821-36BD5D1E505A}"/>
    <cellStyle name="60% - アクセント 4 5" xfId="113" xr:uid="{EAEE9D46-BC82-4362-A03A-B4BE38B2D206}"/>
    <cellStyle name="60% - アクセント 4 6" xfId="114" xr:uid="{1B94CAA0-ED5C-4B28-B0E2-9C1764180CDE}"/>
    <cellStyle name="60% - アクセント 4 7" xfId="115" xr:uid="{E956541E-9040-4B98-AAE9-8916AF76FE41}"/>
    <cellStyle name="60% - アクセント 4 8" xfId="109" xr:uid="{477894B8-EF6A-4466-80B9-6B4B5279663C}"/>
    <cellStyle name="60% - アクセント 5 2" xfId="117" xr:uid="{895D88FB-8182-4687-B37F-6BB2B32F2587}"/>
    <cellStyle name="60% - アクセント 5 3" xfId="118" xr:uid="{548DA28E-EF62-4886-806A-AF0AF759131A}"/>
    <cellStyle name="60% - アクセント 5 4" xfId="119" xr:uid="{F8F2B541-0854-47A0-B35F-30909CFA4A17}"/>
    <cellStyle name="60% - アクセント 5 5" xfId="120" xr:uid="{A211BB26-36D7-4ABE-A569-B07C91094833}"/>
    <cellStyle name="60% - アクセント 5 6" xfId="121" xr:uid="{023A5F86-5AF0-4ECE-A74D-0D1FE1773654}"/>
    <cellStyle name="60% - アクセント 5 7" xfId="122" xr:uid="{395A539C-A9FB-4A99-9218-4DEEA9BEF777}"/>
    <cellStyle name="60% - アクセント 5 8" xfId="116" xr:uid="{1D7158B8-8084-4810-861C-D0E3647D1985}"/>
    <cellStyle name="60% - アクセント 6 2" xfId="124" xr:uid="{F9520B9A-3105-4D1F-906D-9CBBF09476C4}"/>
    <cellStyle name="60% - アクセント 6 3" xfId="125" xr:uid="{682E842F-417C-4C74-A5F1-54E77EC3D852}"/>
    <cellStyle name="60% - アクセント 6 4" xfId="126" xr:uid="{524E385D-DF8D-43B7-A2A6-84DEF54F5F32}"/>
    <cellStyle name="60% - アクセント 6 5" xfId="127" xr:uid="{C0C19CCE-8AB9-4210-A74C-295C7C76A31D}"/>
    <cellStyle name="60% - アクセント 6 6" xfId="128" xr:uid="{FB4F6DA3-DC30-4D8C-B5FE-90B3B97A5CD2}"/>
    <cellStyle name="60% - アクセント 6 7" xfId="129" xr:uid="{9DCB388E-9842-4406-A2DA-4518BBB05C95}"/>
    <cellStyle name="60% - アクセント 6 8" xfId="123" xr:uid="{E7883E4B-1D17-418F-BADE-E62DACBAC604}"/>
    <cellStyle name="Calc Currency (0)" xfId="130" xr:uid="{732D01AA-0569-4D43-B923-E6DE9D667561}"/>
    <cellStyle name="Calc Currency (0) 2" xfId="131" xr:uid="{92ED26D0-6BBB-413E-BF53-A14E7CCC8C0E}"/>
    <cellStyle name="entry" xfId="132" xr:uid="{54AC91CE-B2B7-4882-A5CD-C743C4CA8DD0}"/>
    <cellStyle name="Header1" xfId="133" xr:uid="{DDB6C0FF-1F4B-457B-AE0F-DAC54E6343F3}"/>
    <cellStyle name="Header2" xfId="134" xr:uid="{651A1AA5-19E3-4032-874C-695F1D5DBAD0}"/>
    <cellStyle name="IBM(401K)" xfId="135" xr:uid="{82BFCFF7-406D-4DB4-A433-FD61FBD9771B}"/>
    <cellStyle name="J401K" xfId="136" xr:uid="{4C56D2CF-0448-4B37-906C-98EF67D0133E}"/>
    <cellStyle name="Normal_#18-Internet" xfId="137" xr:uid="{8A073894-966E-4502-85D5-6F6765379705}"/>
    <cellStyle name="price" xfId="138" xr:uid="{A3CEE99B-EA41-4AB4-B741-FC3EE594886D}"/>
    <cellStyle name="revised" xfId="139" xr:uid="{5450A2F0-028C-4860-ADC3-879AD6A6127E}"/>
    <cellStyle name="section" xfId="140" xr:uid="{4A4144E0-2997-495D-BC6B-921B008BF211}"/>
    <cellStyle name="subhead" xfId="141" xr:uid="{FFE6FAC2-D42D-472C-B245-644C64595717}"/>
    <cellStyle name="title" xfId="142" xr:uid="{48C4DB44-5BDA-41AF-B5F0-46808DD19C34}"/>
    <cellStyle name="アクセント 1 2" xfId="144" xr:uid="{1D54374B-5812-446C-B57C-9DB3ABB4ACC5}"/>
    <cellStyle name="アクセント 1 3" xfId="145" xr:uid="{E321A0FF-3EF6-4E41-9E29-246F20FE2BDB}"/>
    <cellStyle name="アクセント 1 4" xfId="146" xr:uid="{572E8D5C-8693-4134-A93D-7ADA67D79FDE}"/>
    <cellStyle name="アクセント 1 5" xfId="147" xr:uid="{F8E2D7A8-8431-48F6-B487-38B3C0AC359C}"/>
    <cellStyle name="アクセント 1 6" xfId="148" xr:uid="{669E626A-A9D0-4C74-9C53-5375A16B62B2}"/>
    <cellStyle name="アクセント 1 7" xfId="149" xr:uid="{A983C6CC-6395-446F-B6A2-9E2C689B4101}"/>
    <cellStyle name="アクセント 1 8" xfId="143" xr:uid="{5854859C-D6F5-4534-B032-A0868B90CD79}"/>
    <cellStyle name="アクセント 2 2" xfId="151" xr:uid="{FC655A42-AB8C-4C27-9147-29B02DC8B995}"/>
    <cellStyle name="アクセント 2 3" xfId="152" xr:uid="{B42E9ACE-6480-4597-8EC9-0191727E2439}"/>
    <cellStyle name="アクセント 2 4" xfId="153" xr:uid="{F1552531-EE83-4C21-B755-CDADCC330E81}"/>
    <cellStyle name="アクセント 2 5" xfId="154" xr:uid="{AD38F278-A385-47A2-95B7-6471E6C2E8CA}"/>
    <cellStyle name="アクセント 2 6" xfId="155" xr:uid="{182291AE-C17A-41F1-BCCD-19999146B2E0}"/>
    <cellStyle name="アクセント 2 7" xfId="156" xr:uid="{CB014216-C2D7-437E-B6F9-620FAA148825}"/>
    <cellStyle name="アクセント 2 8" xfId="150" xr:uid="{2672F0A3-B0A8-4BE7-9F74-91023883AAE0}"/>
    <cellStyle name="アクセント 3 2" xfId="158" xr:uid="{738F14CC-31D9-4E24-842E-DAEF6CFF9D16}"/>
    <cellStyle name="アクセント 3 3" xfId="159" xr:uid="{7B3BCCFF-8675-4E62-9346-38E68477D6C7}"/>
    <cellStyle name="アクセント 3 4" xfId="160" xr:uid="{EDA443A8-2E72-40C9-92F5-A9F6648E9A5A}"/>
    <cellStyle name="アクセント 3 5" xfId="161" xr:uid="{7A62380C-41FE-4439-9FB8-ABC9BB639612}"/>
    <cellStyle name="アクセント 3 6" xfId="162" xr:uid="{7A0B8399-7122-44A9-859F-261C329F4B5D}"/>
    <cellStyle name="アクセント 3 7" xfId="163" xr:uid="{2D642738-95FC-4EA1-8A9E-5B9D9FB07B95}"/>
    <cellStyle name="アクセント 3 8" xfId="157" xr:uid="{9E768AC5-7E3E-4506-81E5-108E303C084D}"/>
    <cellStyle name="アクセント 4 2" xfId="165" xr:uid="{16578851-D19C-4AA1-807B-7DF51791A192}"/>
    <cellStyle name="アクセント 4 3" xfId="166" xr:uid="{CA2F1ACE-0252-46C1-95B8-2F4FA7C9BD1B}"/>
    <cellStyle name="アクセント 4 4" xfId="167" xr:uid="{70839DB8-8EB0-432D-92FF-9C5B85A9D713}"/>
    <cellStyle name="アクセント 4 5" xfId="168" xr:uid="{ACAF13C5-D9DD-4E9F-B184-C50F7B8375BD}"/>
    <cellStyle name="アクセント 4 6" xfId="169" xr:uid="{B151757F-117B-4987-9835-C9758991413C}"/>
    <cellStyle name="アクセント 4 7" xfId="170" xr:uid="{D493788A-2C9A-4E5E-AF3D-107173A5E26F}"/>
    <cellStyle name="アクセント 4 8" xfId="164" xr:uid="{241B0AF0-38BC-4547-8E78-1BB57C60B966}"/>
    <cellStyle name="アクセント 5 2" xfId="172" xr:uid="{634426BC-02E5-465C-894C-2311990184DC}"/>
    <cellStyle name="アクセント 5 3" xfId="173" xr:uid="{5770AE9E-3832-4C29-89B1-BDBE898B208A}"/>
    <cellStyle name="アクセント 5 4" xfId="174" xr:uid="{6D965722-6842-4E94-B406-64F7A667EEA0}"/>
    <cellStyle name="アクセント 5 5" xfId="175" xr:uid="{0380E4E1-CF1E-420F-9EBA-B08B7DD34925}"/>
    <cellStyle name="アクセント 5 6" xfId="176" xr:uid="{02DF9C03-6A3B-4D1E-9F8C-8D2B624AF997}"/>
    <cellStyle name="アクセント 5 7" xfId="177" xr:uid="{FEC22A22-A5CE-4C73-9D65-FCEFFC053B12}"/>
    <cellStyle name="アクセント 5 8" xfId="171" xr:uid="{5C343722-1EE8-43A0-8407-A3D22CCC5879}"/>
    <cellStyle name="アクセント 6 2" xfId="179" xr:uid="{236B3645-94AE-4ADD-B962-8EADC2B19B09}"/>
    <cellStyle name="アクセント 6 3" xfId="180" xr:uid="{4FA60C9F-1F2C-48F1-B2C8-10FC7B708DAA}"/>
    <cellStyle name="アクセント 6 4" xfId="181" xr:uid="{A893DDE2-90F0-4F55-9053-61E6F914B66A}"/>
    <cellStyle name="アクセント 6 5" xfId="182" xr:uid="{C4003656-C384-4654-806F-8E507031366D}"/>
    <cellStyle name="アクセント 6 6" xfId="183" xr:uid="{D03BA781-28C1-436D-876D-A11222C7832C}"/>
    <cellStyle name="アクセント 6 7" xfId="184" xr:uid="{4392C8CB-7E0E-42BF-95B6-4430F3F60159}"/>
    <cellStyle name="アクセント 6 8" xfId="178" xr:uid="{A7B1EAEF-0E49-4123-9CB5-6F261EC79CF7}"/>
    <cellStyle name="タイトル 2" xfId="186" xr:uid="{BC51CC87-5D0C-4903-9835-0A17B3B90AB8}"/>
    <cellStyle name="タイトル 3" xfId="187" xr:uid="{95A9919F-9AB3-4AD9-BC5C-FCB369CD939D}"/>
    <cellStyle name="タイトル 4" xfId="188" xr:uid="{E66E6FA0-A25B-442A-B12F-5110818B941B}"/>
    <cellStyle name="タイトル 5" xfId="189" xr:uid="{BEA90895-BC41-45B5-AB2D-7D4B83EC0280}"/>
    <cellStyle name="タイトル 6" xfId="190" xr:uid="{74788E90-3775-4254-957D-388C359036A3}"/>
    <cellStyle name="タイトル 7" xfId="191" xr:uid="{A74647EF-38EA-4DDB-9482-6E6585F04EB2}"/>
    <cellStyle name="タイトル 8" xfId="185" xr:uid="{69064DB7-9E74-4CF4-8388-8BB58D1E9428}"/>
    <cellStyle name="チェック セル 2" xfId="193" xr:uid="{62946467-5761-4411-BB37-C0DE14721655}"/>
    <cellStyle name="チェック セル 3" xfId="194" xr:uid="{47406C53-FA50-4F6A-B59C-93D26F4C1F63}"/>
    <cellStyle name="チェック セル 4" xfId="195" xr:uid="{16375264-CB12-4B29-8CDD-66B2A27C9892}"/>
    <cellStyle name="チェック セル 5" xfId="196" xr:uid="{A7FB7759-632F-4B09-B6A6-C6E91CE7EAF4}"/>
    <cellStyle name="チェック セル 6" xfId="197" xr:uid="{9EF5A549-A05B-4CF3-8431-8E135CFD2511}"/>
    <cellStyle name="チェック セル 7" xfId="198" xr:uid="{8B173028-0849-4AB8-A6D9-1655926ADD23}"/>
    <cellStyle name="チェック セル 8" xfId="192" xr:uid="{0CE4B667-D377-4D11-900A-F753F7A5B73C}"/>
    <cellStyle name="どちらでもない 2" xfId="200" xr:uid="{89373BD0-45BE-4496-92FD-F57E6EED43FF}"/>
    <cellStyle name="どちらでもない 3" xfId="201" xr:uid="{6C7F4E71-4FD0-414A-B671-09698FE019BF}"/>
    <cellStyle name="どちらでもない 4" xfId="202" xr:uid="{7A44DA43-EC89-4C21-B1BA-5B8ED56B197C}"/>
    <cellStyle name="どちらでもない 5" xfId="203" xr:uid="{50E9BB7A-0A0B-4113-9227-395B5DBA2EF6}"/>
    <cellStyle name="どちらでもない 6" xfId="204" xr:uid="{B832C71E-BE0F-4CE5-B6BD-A4C0F93EDD87}"/>
    <cellStyle name="どちらでもない 7" xfId="205" xr:uid="{05A97C2D-B955-4F14-9EDA-B4AACBBCFFB7}"/>
    <cellStyle name="どちらでもない 8" xfId="199" xr:uid="{6605FFA4-114B-4865-96C3-1AE9F8FDA8D1}"/>
    <cellStyle name="パーセント 10" xfId="206" xr:uid="{F3B139AD-53DD-4EF1-AAEB-757F1A0DB7F0}"/>
    <cellStyle name="パーセント 11" xfId="207" xr:uid="{F31810E6-40AE-42D9-97FD-A6FA3CC98452}"/>
    <cellStyle name="パーセント 12" xfId="208" xr:uid="{FD79D65A-ACFE-4D54-9B99-43B0902C3C72}"/>
    <cellStyle name="パーセント 2" xfId="209" xr:uid="{4AA015DC-CCC4-4A4A-9630-2FFB66B8C630}"/>
    <cellStyle name="パーセント 2 2" xfId="210" xr:uid="{0D8E93A9-B01C-411A-88E4-BBDB0A2017A2}"/>
    <cellStyle name="パーセント 2 3" xfId="211" xr:uid="{8A8188E1-8D0A-47B6-AD51-241D882DEAF3}"/>
    <cellStyle name="パーセント 2 4" xfId="212" xr:uid="{73107C4A-F431-40E7-B721-9B8FC18160EA}"/>
    <cellStyle name="パーセント 2 5" xfId="213" xr:uid="{0AD84940-144F-4D9B-BDCA-816E5342147A}"/>
    <cellStyle name="パーセント 2 6" xfId="214" xr:uid="{C4749AAD-28DE-4897-8929-BD08B710ACAA}"/>
    <cellStyle name="パーセント 2 7" xfId="215" xr:uid="{1E9015B0-FC66-4221-BE7B-9721A9DD0676}"/>
    <cellStyle name="パーセント 2 8" xfId="216" xr:uid="{1473B3F6-7365-47FE-8BD9-36FE45314A4D}"/>
    <cellStyle name="パーセント 3 2" xfId="217" xr:uid="{F866A1CB-C663-4D1E-A64F-D4DFA4F2B8BC}"/>
    <cellStyle name="パーセント 4" xfId="218" xr:uid="{EF9389CD-3B71-4259-A9C0-2983896334A4}"/>
    <cellStyle name="パーセント 5" xfId="219" xr:uid="{379056DE-F4F0-44BA-99D8-B68B0AC99D77}"/>
    <cellStyle name="パーセント 6" xfId="220" xr:uid="{7869050A-B647-4062-842F-6D15389028A2}"/>
    <cellStyle name="パーセント 7" xfId="221" xr:uid="{30504815-4F9D-4140-9E3A-CBDC5BC563FC}"/>
    <cellStyle name="パーセント 8" xfId="222" xr:uid="{3962463B-9DD5-420F-9F7F-640277D3C715}"/>
    <cellStyle name="パーセント 9" xfId="223" xr:uid="{730898E6-18F2-4CB1-8471-98BB41E48417}"/>
    <cellStyle name="メモ 2" xfId="225" xr:uid="{EBE0D123-6250-403F-9354-185F7C4F5F3F}"/>
    <cellStyle name="メモ 3" xfId="226" xr:uid="{B97D89D1-4DA4-4FC2-B1E5-83A954E8173B}"/>
    <cellStyle name="メモ 4" xfId="227" xr:uid="{30823CFA-E4B2-4394-B6EB-DD89A95C2624}"/>
    <cellStyle name="メモ 5" xfId="228" xr:uid="{2FD8E4F1-2B24-412C-81E1-7EBBEECD34DF}"/>
    <cellStyle name="メモ 6" xfId="229" xr:uid="{BF1CFD01-B01B-435F-B52D-4E9800A38428}"/>
    <cellStyle name="メモ 7" xfId="230" xr:uid="{EABAA99A-C064-4A14-B46D-2EF4C76464FC}"/>
    <cellStyle name="メモ 8" xfId="224" xr:uid="{CAFC88C8-743C-4820-8D51-1DA8FA950912}"/>
    <cellStyle name="リンク セル 2" xfId="232" xr:uid="{2E8B45E9-B24D-4985-940E-3BF1BDA9E4EC}"/>
    <cellStyle name="リンク セル 3" xfId="233" xr:uid="{7FEBCCEE-724D-4023-ABE5-D997ABDF29AF}"/>
    <cellStyle name="リンク セル 4" xfId="234" xr:uid="{E177B26C-A350-4639-A949-12D3C26A55A8}"/>
    <cellStyle name="リンク セル 5" xfId="235" xr:uid="{3AC9E223-5418-48D0-93F9-50F5701BFEA2}"/>
    <cellStyle name="リンク セル 6" xfId="236" xr:uid="{FA644588-8B3A-473F-B8FA-1A416BDB1519}"/>
    <cellStyle name="リンク セル 7" xfId="237" xr:uid="{72387DA7-7F57-4CE6-B570-1090F788E335}"/>
    <cellStyle name="リンク セル 8" xfId="231" xr:uid="{EF11BA63-0685-4D45-B56F-52484D56F513}"/>
    <cellStyle name="悪い 2" xfId="239" xr:uid="{8F55981D-3D0A-43B7-9473-FE2FFDA8481D}"/>
    <cellStyle name="悪い 3" xfId="240" xr:uid="{36E621EF-8C23-4743-9ED3-D1EEE6E0CD3C}"/>
    <cellStyle name="悪い 4" xfId="241" xr:uid="{56358C80-9905-46B7-9F8B-203CEB83A307}"/>
    <cellStyle name="悪い 5" xfId="242" xr:uid="{4D960851-4D48-47E3-A5B3-E4805D215FA3}"/>
    <cellStyle name="悪い 6" xfId="243" xr:uid="{D62CAA05-92CD-4DEA-8617-F717B83FEB8C}"/>
    <cellStyle name="悪い 7" xfId="244" xr:uid="{B0B0975D-AAD4-459C-A4CA-AE628A306970}"/>
    <cellStyle name="悪い 8" xfId="238" xr:uid="{8ED11973-F14F-4618-858F-42DA75D06E85}"/>
    <cellStyle name="下点線" xfId="245" xr:uid="{50648873-218F-49CD-83D6-E3E36E2E17B2}"/>
    <cellStyle name="計算 2" xfId="247" xr:uid="{373A5C79-AE25-4AFB-8CEB-A4A179A0338A}"/>
    <cellStyle name="計算 3" xfId="248" xr:uid="{84ADAF78-A63D-4C69-B498-7196C1CF5A31}"/>
    <cellStyle name="計算 4" xfId="249" xr:uid="{9304D5AF-1E70-465D-AD3F-C5695723EB82}"/>
    <cellStyle name="計算 5" xfId="250" xr:uid="{02D08241-2F7D-4CF4-AE1C-834CC3D22562}"/>
    <cellStyle name="計算 6" xfId="251" xr:uid="{37FF57AF-C291-4A5C-9E94-93C045ABBF5C}"/>
    <cellStyle name="計算 7" xfId="252" xr:uid="{85AD65F7-59F8-4700-9346-E4EF62EA6107}"/>
    <cellStyle name="計算 8" xfId="246" xr:uid="{24A4A797-7F0C-4F28-AF81-66A72BEC748A}"/>
    <cellStyle name="警告文 2" xfId="254" xr:uid="{56A39B45-9549-40C4-8A72-A4AB343EF61F}"/>
    <cellStyle name="警告文 3" xfId="255" xr:uid="{B7997EED-42B7-432C-AB33-3819E2B80629}"/>
    <cellStyle name="警告文 4" xfId="256" xr:uid="{FD44FECC-9A10-4656-92F4-13DD4D394510}"/>
    <cellStyle name="警告文 5" xfId="257" xr:uid="{82FAEAC6-8E9B-40FF-B0A1-C12EFA82C044}"/>
    <cellStyle name="警告文 6" xfId="258" xr:uid="{0F35F6EF-4C08-4DFF-8C96-5CEA9873D9BB}"/>
    <cellStyle name="警告文 7" xfId="259" xr:uid="{224312CE-E337-4B14-AADE-CEA33C56DEC3}"/>
    <cellStyle name="警告文 8" xfId="253" xr:uid="{E73C5023-4A06-421F-AC6D-4F809DD07035}"/>
    <cellStyle name="桁区切り" xfId="1" builtinId="6"/>
    <cellStyle name="桁区切り 10" xfId="260" xr:uid="{685CE0A5-1EB6-4D63-9FD9-17A25C99731E}"/>
    <cellStyle name="桁区切り 11" xfId="261" xr:uid="{2BCA0FEE-886C-43E6-AC77-E40439C50CBE}"/>
    <cellStyle name="桁区切り 12" xfId="262" xr:uid="{8698D248-514F-4363-97E0-912EA169EFD6}"/>
    <cellStyle name="桁区切り 13" xfId="460" xr:uid="{F76A987D-9F6F-43BE-8EE3-418056016AA2}"/>
    <cellStyle name="桁区切り 2" xfId="3" xr:uid="{6131EFE6-87CD-4607-B4EE-97A23326BB92}"/>
    <cellStyle name="桁区切り 2 2" xfId="264" xr:uid="{8C6F1F99-58EE-4FCA-A175-7B902AF371D7}"/>
    <cellStyle name="桁区切り 2 2 2" xfId="265" xr:uid="{12978482-D588-4294-992F-BB4F9C6B35B6}"/>
    <cellStyle name="桁区切り 2 2 3" xfId="266" xr:uid="{D757F02D-2E1A-43DD-9EDC-A03777409025}"/>
    <cellStyle name="桁区切り 2 2 4" xfId="267" xr:uid="{D9A39F15-E339-4BFC-8C30-BE9B955DB9D6}"/>
    <cellStyle name="桁区切り 2 2 5" xfId="268" xr:uid="{610D0CFE-D8DE-45BB-9AD7-CE03B96EA584}"/>
    <cellStyle name="桁区切り 2 3" xfId="269" xr:uid="{961B9832-AB9F-4643-BD78-AF4A28FD6852}"/>
    <cellStyle name="桁区切り 2 4" xfId="270" xr:uid="{9481AC18-045C-4553-A476-7DFE52F1332F}"/>
    <cellStyle name="桁区切り 2 5" xfId="271" xr:uid="{71235451-3E7A-4717-9A6A-64DD8E54E470}"/>
    <cellStyle name="桁区切り 2 6" xfId="272" xr:uid="{E5AAD7A7-611B-4747-81CC-428BB7733F5B}"/>
    <cellStyle name="桁区切り 2 7" xfId="273" xr:uid="{85956C9C-764D-4994-B5BD-B41E2D19068B}"/>
    <cellStyle name="桁区切り 2 8" xfId="274" xr:uid="{6BED1B18-60BB-4F0B-B22E-4BB8E8EA56B6}"/>
    <cellStyle name="桁区切り 2 9" xfId="263" xr:uid="{60B36191-ADC7-4B91-B2DB-38C1CC1C4ECE}"/>
    <cellStyle name="桁区切り 3" xfId="275" xr:uid="{9D47BE49-5035-472E-A15C-52141877C393}"/>
    <cellStyle name="桁区切り 3 2" xfId="276" xr:uid="{7AA5998C-FB07-4A7D-8D5A-DED927E6869F}"/>
    <cellStyle name="桁区切り 4" xfId="277" xr:uid="{0C47411A-A59E-4BEE-BC79-8C8995297B2D}"/>
    <cellStyle name="桁区切り 5" xfId="278" xr:uid="{0D66EDB6-67E5-4ECE-AB12-FEE4A7B79E76}"/>
    <cellStyle name="桁区切り 6" xfId="279" xr:uid="{32121579-573A-45D9-986F-DAE88B041571}"/>
    <cellStyle name="桁区切り 7" xfId="280" xr:uid="{A0475C41-3461-4D94-A729-C54D919DEE4A}"/>
    <cellStyle name="桁区切り 8" xfId="281" xr:uid="{7AE2A1BE-7B2A-44F3-9858-632CE943D55A}"/>
    <cellStyle name="桁区切り 9" xfId="282" xr:uid="{90CD9443-F009-4E87-BEE0-95106D444A35}"/>
    <cellStyle name="見出し 1 2" xfId="284" xr:uid="{E7103A43-6CAE-4502-ABB3-D5498D78BB28}"/>
    <cellStyle name="見出し 1 3" xfId="285" xr:uid="{191D4820-4FC7-4047-A589-52D956D36B79}"/>
    <cellStyle name="見出し 1 4" xfId="286" xr:uid="{F8D5DD62-A812-4943-9D81-AA01D17EC1E4}"/>
    <cellStyle name="見出し 1 5" xfId="287" xr:uid="{FA91D820-68CD-43A7-B4D1-19BF75A1A991}"/>
    <cellStyle name="見出し 1 6" xfId="288" xr:uid="{AFEF7D8E-5F9E-40A9-B6A9-0951FFBD7E59}"/>
    <cellStyle name="見出し 1 7" xfId="289" xr:uid="{2C7B926B-0F8F-41C2-9171-6F9752F86818}"/>
    <cellStyle name="見出し 1 8" xfId="283" xr:uid="{AF1BACE5-BD9C-410C-B8C1-DC662D29A022}"/>
    <cellStyle name="見出し 2 2" xfId="291" xr:uid="{82F36D37-DB2A-4608-80EB-A979E9565ACE}"/>
    <cellStyle name="見出し 2 3" xfId="292" xr:uid="{B7218D72-B908-4A91-AA61-CAE79127C354}"/>
    <cellStyle name="見出し 2 4" xfId="293" xr:uid="{FB05CCE6-F8DE-493E-A115-8F55B75A27BE}"/>
    <cellStyle name="見出し 2 5" xfId="294" xr:uid="{79715C29-0C52-4941-BEC1-C53551886BC9}"/>
    <cellStyle name="見出し 2 6" xfId="295" xr:uid="{4DAFAD25-0C77-41B9-BD4B-C85DC56B4F4E}"/>
    <cellStyle name="見出し 2 7" xfId="296" xr:uid="{4D5F3F86-C8BD-4CDF-8BA7-0FE547803026}"/>
    <cellStyle name="見出し 2 8" xfId="290" xr:uid="{C54D56C4-AC06-4E3A-912D-83B152E76EA1}"/>
    <cellStyle name="見出し 3 2" xfId="298" xr:uid="{324552FD-BBD9-4554-BAA5-F7C28FACC0F3}"/>
    <cellStyle name="見出し 3 3" xfId="299" xr:uid="{81607F36-DCE5-480D-B167-0AD88076F418}"/>
    <cellStyle name="見出し 3 4" xfId="300" xr:uid="{8ACE05A5-B945-4F57-8AFF-95C77B6CEF31}"/>
    <cellStyle name="見出し 3 5" xfId="301" xr:uid="{103E7D35-A10B-4116-93E7-C87F6CFED9CE}"/>
    <cellStyle name="見出し 3 6" xfId="302" xr:uid="{59207A50-6147-4724-9FF5-A5CC47B85A3C}"/>
    <cellStyle name="見出し 3 7" xfId="303" xr:uid="{EFE0CEBB-A0FB-433C-83DF-37EC9E90A15C}"/>
    <cellStyle name="見出し 3 8" xfId="297" xr:uid="{933726A3-9FAE-426E-A473-F570ED1A8CE3}"/>
    <cellStyle name="見出し 4 2" xfId="305" xr:uid="{787C5C7D-CE4B-493E-A62D-3703D34B284C}"/>
    <cellStyle name="見出し 4 3" xfId="306" xr:uid="{2F2777C1-5213-445E-90D6-4E282A04E94E}"/>
    <cellStyle name="見出し 4 4" xfId="307" xr:uid="{FD15ACFB-AB24-4111-A40B-76402BF231F0}"/>
    <cellStyle name="見出し 4 5" xfId="308" xr:uid="{45CDFACD-7106-4682-8760-C65639197196}"/>
    <cellStyle name="見出し 4 6" xfId="309" xr:uid="{28E2E1F5-4E39-4859-9413-9D260384A5BA}"/>
    <cellStyle name="見出し 4 7" xfId="310" xr:uid="{2059EC1E-2B57-4BFB-8434-D4261AE64D02}"/>
    <cellStyle name="見出し 4 8" xfId="304" xr:uid="{E558B67C-DB27-4526-A01B-87BA72740388}"/>
    <cellStyle name="集計 2" xfId="312" xr:uid="{2844528F-FEDC-427C-807B-9261DB401ED8}"/>
    <cellStyle name="集計 3" xfId="313" xr:uid="{C47C7278-BAFB-4BC3-A928-020299CA76BE}"/>
    <cellStyle name="集計 4" xfId="314" xr:uid="{6FF38F4F-12E5-428B-9E98-33043D4D4BE3}"/>
    <cellStyle name="集計 5" xfId="315" xr:uid="{67883E54-B023-4534-9A7A-233B23EF9D13}"/>
    <cellStyle name="集計 6" xfId="316" xr:uid="{461406E0-7DEA-4F80-BDFD-F25FBFA6BA2F}"/>
    <cellStyle name="集計 7" xfId="317" xr:uid="{63CBF855-5032-4D58-B3EB-E7F3F32CAE85}"/>
    <cellStyle name="集計 8" xfId="311" xr:uid="{0262B94A-6A40-46F5-8F62-30C0C3306054}"/>
    <cellStyle name="出力 2" xfId="319" xr:uid="{45D87CD2-48EB-4DF6-A45C-B89ACBEB6028}"/>
    <cellStyle name="出力 3" xfId="320" xr:uid="{90D69D63-386C-4E6B-8F6E-62E8CEBD6F43}"/>
    <cellStyle name="出力 4" xfId="321" xr:uid="{A7353CA6-5A9A-4D5D-B38A-68E2F5DB2AE6}"/>
    <cellStyle name="出力 5" xfId="322" xr:uid="{4D6ABE16-C94C-4630-B407-47735DA38FCE}"/>
    <cellStyle name="出力 6" xfId="323" xr:uid="{E5480FE9-BE9A-4DC1-A2DC-BB5EBB2E9535}"/>
    <cellStyle name="出力 7" xfId="324" xr:uid="{AA1A9090-5F2C-4CB1-910E-1C5846EAA27C}"/>
    <cellStyle name="出力 8" xfId="318" xr:uid="{57C888BC-D26E-4588-9A1E-BF4A89B60F26}"/>
    <cellStyle name="説明文 2" xfId="326" xr:uid="{7E3151E7-2027-4559-B52D-856AC614989C}"/>
    <cellStyle name="説明文 3" xfId="327" xr:uid="{BAB9DD31-50AF-42A7-8D8E-57C1E81068C3}"/>
    <cellStyle name="説明文 4" xfId="328" xr:uid="{449A5FD9-A416-47AE-BA15-9FAF6D9D2897}"/>
    <cellStyle name="説明文 5" xfId="329" xr:uid="{D346CC38-F4E5-46C9-9FD5-7CF943187DD7}"/>
    <cellStyle name="説明文 6" xfId="330" xr:uid="{D4973823-37CB-4066-96A8-F6E0AC4409D6}"/>
    <cellStyle name="説明文 7" xfId="331" xr:uid="{84F2534C-C236-4FC5-ADFD-02AB21FD3D2A}"/>
    <cellStyle name="説明文 8" xfId="325" xr:uid="{FCA2A4CB-354C-4C8C-9B5E-03837458E389}"/>
    <cellStyle name="通貨 2" xfId="458" xr:uid="{32CD678A-555F-4D86-9C1A-8BFDD57AD993}"/>
    <cellStyle name="通貨 3" xfId="459" xr:uid="{F076528C-0E55-4FDE-9CCF-9D290928BF84}"/>
    <cellStyle name="入力 2" xfId="333" xr:uid="{80693F69-DC64-443F-A558-886ECAD2D055}"/>
    <cellStyle name="入力 3" xfId="334" xr:uid="{F672EF3F-E38F-449B-B821-594D7B747A88}"/>
    <cellStyle name="入力 4" xfId="335" xr:uid="{E08AEBF3-4B64-408D-A8FC-5522A26CE5A1}"/>
    <cellStyle name="入力 5" xfId="336" xr:uid="{F7D4E443-93FD-4044-87A1-9C50C9B6103B}"/>
    <cellStyle name="入力 6" xfId="337" xr:uid="{8939353E-4345-4230-9C01-46BFFC622EAF}"/>
    <cellStyle name="入力 7" xfId="338" xr:uid="{138B47DD-A8AF-48B3-AC8B-F513011A7903}"/>
    <cellStyle name="入力 8" xfId="332" xr:uid="{CBB681F2-D968-42DF-9DF3-9CCC5FE7F5B7}"/>
    <cellStyle name="標準" xfId="0" builtinId="0"/>
    <cellStyle name="標準 10" xfId="339" xr:uid="{1A7A4206-45A5-4019-8F5F-DC46552FFA93}"/>
    <cellStyle name="標準 10 2" xfId="340" xr:uid="{047D7127-F5EF-4FF5-9C0F-2807A98E770F}"/>
    <cellStyle name="標準 11" xfId="341" xr:uid="{72E160FD-7368-450F-91D7-1D014DF275C7}"/>
    <cellStyle name="標準 11 2" xfId="342" xr:uid="{32D9B929-D3F2-40D6-8B55-E549D375625B}"/>
    <cellStyle name="標準 12" xfId="343" xr:uid="{56EDF139-CA63-4F1D-94A9-9ED3F1CF0F82}"/>
    <cellStyle name="標準 12 2" xfId="344" xr:uid="{D9739244-CD8B-4050-A549-19086C7461E7}"/>
    <cellStyle name="標準 12_秋田大_国公立BMシミュ_20161115_指定BMないときは下位BMver" xfId="345" xr:uid="{8C3D321B-F1BA-41B5-90EA-234E37F6295F}"/>
    <cellStyle name="標準 13" xfId="346" xr:uid="{45CC798F-62E2-4AE6-822F-74B8DCD49321}"/>
    <cellStyle name="標準 13 2" xfId="347" xr:uid="{6FF0754F-3889-4AAB-841A-72BF7E8ACF8E}"/>
    <cellStyle name="標準 14" xfId="348" xr:uid="{9F9DCF5F-F343-4BA0-824F-7AE99B1BA861}"/>
    <cellStyle name="標準 15" xfId="349" xr:uid="{B95BDE9C-D8CA-49B1-986A-C3444109EB0B}"/>
    <cellStyle name="標準 16" xfId="350" xr:uid="{CBE59817-0FE1-4F9D-8163-570477009F4B}"/>
    <cellStyle name="標準 17" xfId="351" xr:uid="{F014A12D-BFEF-4421-AB7E-9CEFA45FCF91}"/>
    <cellStyle name="標準 17 2" xfId="352" xr:uid="{B3C83A35-A77B-42EB-BF89-C40543B0AA9D}"/>
    <cellStyle name="標準 17_秋田大_国公立BMシミュ_20161115_指定BMないときは下位BMver" xfId="353" xr:uid="{AB1BD2B8-15FC-4E48-B417-E99C27CC9695}"/>
    <cellStyle name="標準 18" xfId="354" xr:uid="{0662B553-2CA3-4048-924C-4006573A3EDC}"/>
    <cellStyle name="標準 18 2" xfId="355" xr:uid="{664778CC-B7E1-4F21-AE24-80D26309687A}"/>
    <cellStyle name="標準 19" xfId="356" xr:uid="{EEF48174-602B-4BBF-BCDA-972DFE040779}"/>
    <cellStyle name="標準 19 2" xfId="357" xr:uid="{FAF113E9-C5D0-4AE4-BFC9-D86F4D8F90B0}"/>
    <cellStyle name="標準 19 3" xfId="358" xr:uid="{227145B7-6508-4417-8382-98D9152B5E91}"/>
    <cellStyle name="標準 2" xfId="2" xr:uid="{F49E1100-F4AE-407F-9709-D90261EBDA4F}"/>
    <cellStyle name="標準 2 10" xfId="360" xr:uid="{939028D6-2C26-4C3F-AD93-B203577E39BE}"/>
    <cellStyle name="標準 2 11" xfId="361" xr:uid="{7784DCE1-CA25-42E1-99DA-BF888A31BF11}"/>
    <cellStyle name="標準 2 12" xfId="362" xr:uid="{E56F4E30-ABCE-438D-9F92-A898A909D5DC}"/>
    <cellStyle name="標準 2 13" xfId="363" xr:uid="{BAC40281-7C6F-4797-9F6F-7D80A204C3CE}"/>
    <cellStyle name="標準 2 14" xfId="364" xr:uid="{EEE8F2E0-7005-4E83-9A6F-2B22111DAA90}"/>
    <cellStyle name="標準 2 15" xfId="365" xr:uid="{E664CC41-1800-4F1F-BB7E-E21104F4478A}"/>
    <cellStyle name="標準 2 16" xfId="366" xr:uid="{8487E354-D750-40E9-9A6F-95C22F1F0EE4}"/>
    <cellStyle name="標準 2 17" xfId="359" xr:uid="{0C97B4DB-72C8-424B-A849-41671564821B}"/>
    <cellStyle name="標準 2 2" xfId="367" xr:uid="{EEC70B25-91AE-4A92-95B3-732B3558301C}"/>
    <cellStyle name="標準 2 2 2" xfId="368" xr:uid="{5A3034F7-1A3E-424B-8231-903A44971BA4}"/>
    <cellStyle name="標準 2 2 2 2" xfId="369" xr:uid="{E6E33C1B-3BFF-418D-8515-6B57BFAFB21E}"/>
    <cellStyle name="標準 2 2 2 3" xfId="370" xr:uid="{A453B4CC-B448-405E-A753-334C97B67DD2}"/>
    <cellStyle name="標準 2 2 2 4" xfId="371" xr:uid="{8F0CED67-CE4D-49E6-AA7D-BB671AAE4F0B}"/>
    <cellStyle name="標準 2 2 2 5" xfId="372" xr:uid="{05373B60-A031-4C1B-B0BF-A7C264734E40}"/>
    <cellStyle name="標準 2 2 2_秋田大_国公立BMシミュ_20161115_指定BMないときは下位BMver" xfId="373" xr:uid="{11A51D65-8263-474B-AC6C-657E01D6F8D0}"/>
    <cellStyle name="標準 2 2 3" xfId="374" xr:uid="{F01B1814-0C26-4722-980D-7112C973C73D}"/>
    <cellStyle name="標準 2 2 4" xfId="375" xr:uid="{B8A751F9-56B8-460D-B99C-BDAEE5467EC0}"/>
    <cellStyle name="標準 2 2 5" xfId="376" xr:uid="{4E2E4942-E05C-4972-8C54-102223BC8CA7}"/>
    <cellStyle name="標準 2 2 6" xfId="377" xr:uid="{F7D69FCC-FF38-443E-9391-95012494CF12}"/>
    <cellStyle name="標準 2 2 7" xfId="378" xr:uid="{88B0F168-1846-4BFC-9E5A-8222473A0A42}"/>
    <cellStyle name="標準 2 2 8" xfId="379" xr:uid="{362D8661-ADF4-463C-85C1-A9CA70627840}"/>
    <cellStyle name="標準 2 2_秋田大_H28年度下期_医薬品落札結果集計表_20161006" xfId="380" xr:uid="{01C1C0A9-C230-4438-8D17-FCCBFA775978}"/>
    <cellStyle name="標準 2 3" xfId="381" xr:uid="{D6E63AA9-6418-48D8-B32F-BBB2A040BA4B}"/>
    <cellStyle name="標準 2 4" xfId="382" xr:uid="{B660CEEA-F4D7-4ED4-A492-08C33FAC5996}"/>
    <cellStyle name="標準 2 5" xfId="383" xr:uid="{2B5AEF39-FCCB-445B-9ED2-1F494CE5CAA9}"/>
    <cellStyle name="標準 2 6" xfId="384" xr:uid="{4875791D-8AF7-47B6-ADBC-D9752E15205F}"/>
    <cellStyle name="標準 2 7" xfId="385" xr:uid="{A779A339-2221-45C9-9B5B-178AFC50E511}"/>
    <cellStyle name="標準 2 8" xfId="386" xr:uid="{841876F2-183E-434C-8761-F0074BAB956C}"/>
    <cellStyle name="標準 2 9" xfId="387" xr:uid="{4BED1B34-832B-44B9-9B4B-8C66AEEDEA2B}"/>
    <cellStyle name="標準 2_ｂｄケ割り引き最大（ID不正確・病院振戻注意）" xfId="388" xr:uid="{8AB349F2-0950-4CE4-9674-70FD7D00BF3B}"/>
    <cellStyle name="標準 20" xfId="389" xr:uid="{1B78D530-5357-4978-8928-13839AD3825C}"/>
    <cellStyle name="標準 20 2" xfId="390" xr:uid="{0FA9817C-973E-4B7C-B56E-51034F9D226E}"/>
    <cellStyle name="標準 21" xfId="391" xr:uid="{F953DEA3-9186-4F7C-9BB6-38164451675F}"/>
    <cellStyle name="標準 21 2" xfId="392" xr:uid="{48E9B8F9-2B27-4EEF-8BB4-DAA8D75242AF}"/>
    <cellStyle name="標準 22" xfId="393" xr:uid="{A558C9B8-01A1-4DFC-9395-37D0BED16B14}"/>
    <cellStyle name="標準 22 2" xfId="394" xr:uid="{A64D8392-B7A2-4D9E-961C-4F57AEA20047}"/>
    <cellStyle name="標準 23" xfId="395" xr:uid="{01C639D4-1DAA-44C4-8176-08A6D0EAE381}"/>
    <cellStyle name="標準 23 2" xfId="396" xr:uid="{C1B4FEF4-BB54-47C5-8FDD-51E5804A4A40}"/>
    <cellStyle name="標準 25" xfId="397" xr:uid="{A2550ED8-D59F-4C53-9618-DA71CD1BBCAE}"/>
    <cellStyle name="標準 25 2" xfId="398" xr:uid="{7EA8FA12-1769-45A2-9F8C-027E8C2DC5B2}"/>
    <cellStyle name="標準 26" xfId="399" xr:uid="{3CAD0383-4F05-4D74-A808-60ED0D758B7C}"/>
    <cellStyle name="標準 26 2" xfId="400" xr:uid="{886904DB-48F8-4DBA-AE99-E0749443E214}"/>
    <cellStyle name="標準 27" xfId="401" xr:uid="{DAD63215-C702-4961-8CD8-3050EF4114E1}"/>
    <cellStyle name="標準 27 2" xfId="402" xr:uid="{867479EE-EB91-4885-A61D-47FA103F9D38}"/>
    <cellStyle name="標準 28" xfId="403" xr:uid="{4E8A876B-1EFF-4A1A-A048-D18F1B3E8DAE}"/>
    <cellStyle name="標準 28 2" xfId="404" xr:uid="{80836174-08F9-4235-8734-6D162E775C31}"/>
    <cellStyle name="標準 29" xfId="405" xr:uid="{E8BB2568-6AC9-46C8-91DB-DD961C2B3487}"/>
    <cellStyle name="標準 29 2" xfId="406" xr:uid="{16D57928-7232-4273-A1DA-F79636AAA662}"/>
    <cellStyle name="標準 3" xfId="407" xr:uid="{E2B48963-350B-4BE7-8C16-EC55AEC22385}"/>
    <cellStyle name="標準 3 2" xfId="408" xr:uid="{F31F9457-A887-459C-A174-867466ADD477}"/>
    <cellStyle name="標準 3 3" xfId="409" xr:uid="{7DECA8A3-0F96-4168-9A12-AFCFD6EEFDD2}"/>
    <cellStyle name="標準 3 4" xfId="410" xr:uid="{CCF24B85-980C-4CA4-9D59-E0ED8A495AC2}"/>
    <cellStyle name="標準 3 5" xfId="411" xr:uid="{2C29B316-5D27-49F5-A842-13B38D4DFA5D}"/>
    <cellStyle name="標準 3 6" xfId="412" xr:uid="{226BF2D9-B69F-460B-93EB-E48F507EAE40}"/>
    <cellStyle name="標準 3 7" xfId="413" xr:uid="{8F1B5F9A-C54C-4F01-8FD2-CA3CE42B111E}"/>
    <cellStyle name="標準 3 8" xfId="414" xr:uid="{313AD4F4-3EC5-4417-A5EF-A51A899D5FDC}"/>
    <cellStyle name="標準 30" xfId="415" xr:uid="{AA5F2409-E7A8-48F6-B167-7410839784AF}"/>
    <cellStyle name="標準 30 2" xfId="416" xr:uid="{F7D15CF0-23A3-4592-A2D6-B663E527ED02}"/>
    <cellStyle name="標準 31" xfId="417" xr:uid="{890482FC-19D7-4C9B-92B7-65F40AE5FDDC}"/>
    <cellStyle name="標準 31 2" xfId="418" xr:uid="{53087BFE-0109-44D7-8AFA-6746F34E10B3}"/>
    <cellStyle name="標準 32" xfId="419" xr:uid="{2D0ED253-3A7A-46A9-86F8-38C08F5CF99A}"/>
    <cellStyle name="標準 32 2" xfId="420" xr:uid="{1247D0E2-C94D-4637-98DA-81E509AF916B}"/>
    <cellStyle name="標準 33" xfId="421" xr:uid="{246D67AD-9B01-4DAC-940A-31B3CF1D018A}"/>
    <cellStyle name="標準 33 2" xfId="422" xr:uid="{5D719973-A441-45F4-81D7-4DF61F57D2A2}"/>
    <cellStyle name="標準 34" xfId="423" xr:uid="{C44687FC-9C87-4477-8AB0-DF5C50103053}"/>
    <cellStyle name="標準 35" xfId="424" xr:uid="{E6B42591-DEFB-49CD-94DC-226B83DC65C5}"/>
    <cellStyle name="標準 36" xfId="425" xr:uid="{E0C29612-FAE7-401D-9F21-544D3991C9F0}"/>
    <cellStyle name="標準 37" xfId="426" xr:uid="{0956E327-5D35-405C-872B-255E8C239597}"/>
    <cellStyle name="標準 38" xfId="427" xr:uid="{43BC6B7D-B7E2-4152-8480-DF957E061C8F}"/>
    <cellStyle name="標準 39" xfId="428" xr:uid="{987BC852-0E46-4443-8F28-A3C5C3B76846}"/>
    <cellStyle name="標準 4" xfId="429" xr:uid="{05E247FC-C9BD-4AB7-A0E2-2D68AB841812}"/>
    <cellStyle name="標準 4 2" xfId="430" xr:uid="{D34023B9-4163-49B8-9EA4-B3D671F9AD15}"/>
    <cellStyle name="標準 40" xfId="431" xr:uid="{1DD224C2-45AE-4AAE-B0A2-B51C1C4C4311}"/>
    <cellStyle name="標準 41" xfId="432" xr:uid="{244CF5C3-523B-4DCD-A5E4-6C8167CE4A0A}"/>
    <cellStyle name="標準 42" xfId="433" xr:uid="{87FDDA45-9B71-47EE-AFCC-3DA8C8B6F7DE}"/>
    <cellStyle name="標準 43" xfId="434" xr:uid="{71B6F74A-F858-439E-A369-C2C705509B01}"/>
    <cellStyle name="標準 44" xfId="435" xr:uid="{BC778966-9F2F-4A77-8CC4-6E7596D82C74}"/>
    <cellStyle name="標準 45" xfId="436" xr:uid="{54E84F9F-4F00-422C-9726-7E1A5FD04749}"/>
    <cellStyle name="標準 46" xfId="437" xr:uid="{8BD6CCAF-B21A-4067-B7CE-7AB1374790D3}"/>
    <cellStyle name="標準 47" xfId="438" xr:uid="{2ADF7C7F-CCBE-451A-8081-17B4F0577CD3}"/>
    <cellStyle name="標準 49" xfId="439" xr:uid="{E3C15A9F-58F8-4C40-A8D6-B333ABD7CC62}"/>
    <cellStyle name="標準 5" xfId="440" xr:uid="{DA872D16-FD99-4410-98E8-C75A324956D0}"/>
    <cellStyle name="標準 5 2" xfId="441" xr:uid="{F0DF9300-7B70-4898-A095-AC2E38CCC76C}"/>
    <cellStyle name="標準 6" xfId="442" xr:uid="{36C1B9EA-9904-4995-B193-7AA50493013D}"/>
    <cellStyle name="標準 6 2" xfId="443" xr:uid="{8F11440D-1D4C-4B75-A2C7-839F7E240AF6}"/>
    <cellStyle name="標準 7" xfId="444" xr:uid="{A6E22FD8-C9B9-4546-B367-DE46A649AEAF}"/>
    <cellStyle name="標準 7 2" xfId="445" xr:uid="{67FAAFFA-19B7-4F5E-AA2B-3DD5CD3E23E8}"/>
    <cellStyle name="標準 8" xfId="446" xr:uid="{0FB49EAA-3FB4-45E6-AF50-42CDFEE9AB9B}"/>
    <cellStyle name="標準 8 2" xfId="447" xr:uid="{F4B09EA1-40E0-446E-8AFF-006616975943}"/>
    <cellStyle name="標準 9" xfId="448" xr:uid="{A9F6F7AB-25A5-4798-9D82-97F1D869E8BB}"/>
    <cellStyle name="標準 9 2" xfId="449" xr:uid="{95E83E17-E48F-40B6-8F7C-714811D20274}"/>
    <cellStyle name="未定義" xfId="450" xr:uid="{9AFB7C54-4191-4A28-B228-BA08047D8614}"/>
    <cellStyle name="良い 2" xfId="452" xr:uid="{B7F55142-A098-419B-BE93-3D380390A465}"/>
    <cellStyle name="良い 3" xfId="453" xr:uid="{27BF7481-F824-4C3B-B454-816736A2C3B3}"/>
    <cellStyle name="良い 4" xfId="454" xr:uid="{5863656C-5F45-4654-928F-1F877B26D14C}"/>
    <cellStyle name="良い 5" xfId="455" xr:uid="{BBF31EF8-FB71-4E9F-8B17-D4941E0060AC}"/>
    <cellStyle name="良い 6" xfId="456" xr:uid="{3FB232CB-B58B-4AC7-BD66-DD30D7329DD9}"/>
    <cellStyle name="良い 7" xfId="457" xr:uid="{B602156D-3B83-43FB-AADF-444D2864A3D5}"/>
    <cellStyle name="良い 8" xfId="451" xr:uid="{64999687-6D83-4560-8727-7A4A04ADC5EF}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1066800</xdr:colOff>
      <xdr:row>11</xdr:row>
      <xdr:rowOff>28575</xdr:rowOff>
    </xdr:from>
    <xdr:to>
      <xdr:col>6</xdr:col>
      <xdr:colOff>1352550</xdr:colOff>
      <xdr:row>12</xdr:row>
      <xdr:rowOff>9525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5538677-1E8A-45D4-B80D-41261CA12EB2}"/>
            </a:ext>
          </a:extLst>
        </xdr:cNvPr>
        <xdr:cNvSpPr txBox="1"/>
      </xdr:nvSpPr>
      <xdr:spPr>
        <a:xfrm>
          <a:off x="5924550" y="3486150"/>
          <a:ext cx="28575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6</xdr:col>
      <xdr:colOff>1076325</xdr:colOff>
      <xdr:row>13</xdr:row>
      <xdr:rowOff>28575</xdr:rowOff>
    </xdr:from>
    <xdr:to>
      <xdr:col>6</xdr:col>
      <xdr:colOff>1362075</xdr:colOff>
      <xdr:row>14</xdr:row>
      <xdr:rowOff>9525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BBFB1E93-182C-4B4B-B905-80462813E2F7}"/>
            </a:ext>
          </a:extLst>
        </xdr:cNvPr>
        <xdr:cNvSpPr txBox="1"/>
      </xdr:nvSpPr>
      <xdr:spPr>
        <a:xfrm>
          <a:off x="5934075" y="4114800"/>
          <a:ext cx="28575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4</xdr:col>
      <xdr:colOff>161925</xdr:colOff>
      <xdr:row>25</xdr:row>
      <xdr:rowOff>161925</xdr:rowOff>
    </xdr:from>
    <xdr:to>
      <xdr:col>6</xdr:col>
      <xdr:colOff>1400175</xdr:colOff>
      <xdr:row>27</xdr:row>
      <xdr:rowOff>161925</xdr:rowOff>
    </xdr:to>
    <xdr:sp macro="" textlink="">
      <xdr:nvSpPr>
        <xdr:cNvPr id="7" name="大かっこ 6">
          <a:extLst>
            <a:ext uri="{FF2B5EF4-FFF2-40B4-BE49-F238E27FC236}">
              <a16:creationId xmlns:a16="http://schemas.microsoft.com/office/drawing/2014/main" id="{5718CA5A-F525-481A-BAB8-3752C84AB4B9}"/>
            </a:ext>
          </a:extLst>
        </xdr:cNvPr>
        <xdr:cNvSpPr/>
      </xdr:nvSpPr>
      <xdr:spPr>
        <a:xfrm>
          <a:off x="3400425" y="8039100"/>
          <a:ext cx="2857500" cy="5905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D629F-9AB1-474B-A140-356BB0273B81}">
  <dimension ref="A1:G30"/>
  <sheetViews>
    <sheetView showGridLines="0" tabSelected="1" zoomScaleNormal="100" workbookViewId="0">
      <selection sqref="A1:G1"/>
    </sheetView>
  </sheetViews>
  <sheetFormatPr defaultRowHeight="23.25" customHeight="1"/>
  <cols>
    <col min="1" max="6" width="10.625" style="20" customWidth="1"/>
    <col min="7" max="7" width="20.625" style="20" customWidth="1"/>
    <col min="8" max="16384" width="9" style="20"/>
  </cols>
  <sheetData>
    <row r="1" spans="1:7" ht="23.25" customHeight="1">
      <c r="A1" s="75" t="s">
        <v>27</v>
      </c>
      <c r="B1" s="75"/>
      <c r="C1" s="75"/>
      <c r="D1" s="75"/>
      <c r="E1" s="75"/>
      <c r="F1" s="75"/>
      <c r="G1" s="75"/>
    </row>
    <row r="2" spans="1:7" ht="23.25" customHeight="1">
      <c r="A2" s="24"/>
      <c r="B2" s="24"/>
      <c r="C2" s="24"/>
      <c r="D2" s="24"/>
      <c r="E2" s="24"/>
      <c r="F2" s="24"/>
      <c r="G2" s="24"/>
    </row>
    <row r="3" spans="1:7" ht="23.25" customHeight="1">
      <c r="A3" s="76" t="s">
        <v>28</v>
      </c>
      <c r="B3" s="76"/>
      <c r="C3" s="76"/>
      <c r="D3" s="76"/>
      <c r="E3" s="76"/>
      <c r="F3" s="76"/>
      <c r="G3" s="76"/>
    </row>
    <row r="4" spans="1:7" ht="23.25" customHeight="1">
      <c r="A4" s="24"/>
      <c r="B4" s="24"/>
      <c r="C4" s="24"/>
      <c r="D4" s="24"/>
      <c r="E4" s="24"/>
      <c r="F4" s="24"/>
      <c r="G4" s="24"/>
    </row>
    <row r="5" spans="1:7" ht="23.25" customHeight="1">
      <c r="A5" s="24"/>
      <c r="B5" s="24"/>
      <c r="C5" s="24"/>
      <c r="D5" s="24"/>
      <c r="E5" s="24"/>
      <c r="F5" s="24"/>
      <c r="G5" s="24"/>
    </row>
    <row r="6" spans="1:7" ht="23.25" customHeight="1">
      <c r="A6" s="77" t="s">
        <v>29</v>
      </c>
      <c r="B6" s="77"/>
      <c r="C6" s="77"/>
      <c r="D6" s="77"/>
      <c r="E6" s="77"/>
      <c r="F6" s="77"/>
      <c r="G6" s="77"/>
    </row>
    <row r="7" spans="1:7" ht="23.25" customHeight="1">
      <c r="A7" s="77" t="s">
        <v>30</v>
      </c>
      <c r="B7" s="77"/>
      <c r="C7" s="77"/>
      <c r="D7" s="77"/>
      <c r="E7" s="77"/>
      <c r="F7" s="77"/>
      <c r="G7" s="77"/>
    </row>
    <row r="8" spans="1:7" ht="23.25" customHeight="1">
      <c r="A8" s="24" t="s">
        <v>31</v>
      </c>
      <c r="B8" s="24"/>
      <c r="C8" s="24"/>
      <c r="D8" s="41" t="str">
        <f>IF(COUNTIF('入札内訳（メーカー群）'!C3:C16,"無効")&gt;=1,"入札内訳書（メーカー群）に「無効」があります。","")</f>
        <v/>
      </c>
      <c r="E8" s="24"/>
      <c r="F8" s="24"/>
      <c r="G8" s="35"/>
    </row>
    <row r="9" spans="1:7" ht="23.25" customHeight="1">
      <c r="A9" s="24"/>
      <c r="B9" s="24"/>
      <c r="C9" s="24"/>
      <c r="D9" s="41" t="str">
        <f>IF(COUNTIF('入札内訳（単独品目）'!D3:D29,"無効")&gt;=1,"入札内訳書（単独品目）に「無効」があります。","")</f>
        <v/>
      </c>
      <c r="E9" s="24"/>
      <c r="F9" s="24"/>
      <c r="G9" s="35"/>
    </row>
    <row r="10" spans="1:7" ht="23.25" customHeight="1">
      <c r="A10" s="24"/>
      <c r="B10" s="36"/>
      <c r="C10" s="36"/>
      <c r="D10" s="36" t="s">
        <v>32</v>
      </c>
      <c r="E10" s="78"/>
      <c r="F10" s="78"/>
      <c r="G10" s="78"/>
    </row>
    <row r="11" spans="1:7" ht="23.25" customHeight="1">
      <c r="A11" s="24"/>
      <c r="B11" s="36"/>
      <c r="C11" s="36"/>
      <c r="D11" s="36" t="s">
        <v>33</v>
      </c>
      <c r="E11" s="79"/>
      <c r="F11" s="79"/>
      <c r="G11" s="79"/>
    </row>
    <row r="12" spans="1:7" ht="23.25" customHeight="1">
      <c r="A12" s="24"/>
      <c r="B12" s="36"/>
      <c r="C12" s="36"/>
      <c r="D12" s="36" t="s">
        <v>34</v>
      </c>
      <c r="E12" s="79"/>
      <c r="F12" s="79"/>
      <c r="G12" s="79"/>
    </row>
    <row r="13" spans="1:7" ht="23.25" customHeight="1">
      <c r="A13" s="24"/>
      <c r="B13" s="24"/>
      <c r="C13" s="24"/>
      <c r="D13" s="24"/>
      <c r="E13" s="24"/>
      <c r="F13" s="24"/>
      <c r="G13" s="24"/>
    </row>
    <row r="14" spans="1:7" ht="23.25" customHeight="1">
      <c r="A14" s="24"/>
      <c r="B14" s="36"/>
      <c r="C14" s="36"/>
      <c r="D14" s="36" t="s">
        <v>35</v>
      </c>
      <c r="E14" s="79"/>
      <c r="F14" s="79"/>
      <c r="G14" s="79"/>
    </row>
    <row r="15" spans="1:7" ht="23.25" customHeight="1">
      <c r="A15" s="24"/>
      <c r="B15" s="24"/>
      <c r="C15" s="24"/>
      <c r="D15" s="24"/>
      <c r="E15" s="24"/>
      <c r="F15" s="24"/>
      <c r="G15" s="24"/>
    </row>
    <row r="16" spans="1:7" ht="23.25" customHeight="1">
      <c r="A16" s="80" t="s">
        <v>36</v>
      </c>
      <c r="B16" s="80"/>
      <c r="C16" s="80"/>
      <c r="D16" s="80"/>
      <c r="E16" s="80"/>
      <c r="F16" s="80"/>
      <c r="G16" s="80"/>
    </row>
    <row r="17" spans="1:7" ht="23.25" customHeight="1">
      <c r="A17" s="81" t="s">
        <v>37</v>
      </c>
      <c r="B17" s="81"/>
      <c r="C17" s="81"/>
      <c r="D17" s="81"/>
      <c r="E17" s="81"/>
      <c r="F17" s="81"/>
      <c r="G17" s="81"/>
    </row>
    <row r="18" spans="1:7" ht="23.25" customHeight="1">
      <c r="A18" s="82" t="s">
        <v>38</v>
      </c>
      <c r="B18" s="82"/>
      <c r="C18" s="82"/>
      <c r="D18" s="82"/>
      <c r="E18" s="82"/>
      <c r="F18" s="82"/>
      <c r="G18" s="82"/>
    </row>
    <row r="19" spans="1:7" ht="23.25" customHeight="1">
      <c r="A19" s="24" t="s">
        <v>576</v>
      </c>
      <c r="B19" s="24"/>
      <c r="C19" s="24"/>
      <c r="D19" s="24"/>
      <c r="E19" s="24"/>
      <c r="F19" s="24"/>
      <c r="G19" s="24"/>
    </row>
    <row r="20" spans="1:7" ht="23.25" customHeight="1">
      <c r="A20" s="36"/>
      <c r="B20" s="36"/>
      <c r="C20" s="24"/>
      <c r="D20" s="24"/>
      <c r="E20" s="24"/>
      <c r="F20" s="24"/>
      <c r="G20" s="24"/>
    </row>
    <row r="21" spans="1:7" ht="23.25" customHeight="1">
      <c r="A21" s="24" t="s">
        <v>580</v>
      </c>
      <c r="B21" s="24"/>
      <c r="C21" s="24"/>
      <c r="D21" s="24"/>
      <c r="E21" s="24"/>
      <c r="F21" s="24"/>
      <c r="G21" s="24"/>
    </row>
    <row r="22" spans="1:7" ht="23.25" customHeight="1">
      <c r="A22" s="36"/>
      <c r="B22" s="36"/>
      <c r="C22" s="24"/>
      <c r="D22" s="24"/>
      <c r="E22" s="24"/>
      <c r="F22" s="24"/>
      <c r="G22" s="24"/>
    </row>
    <row r="23" spans="1:7" ht="23.25" customHeight="1">
      <c r="A23" s="24" t="s">
        <v>577</v>
      </c>
      <c r="B23" s="24"/>
      <c r="C23" s="24"/>
      <c r="D23" s="24"/>
      <c r="E23" s="24"/>
      <c r="F23" s="24"/>
      <c r="G23" s="24"/>
    </row>
    <row r="24" spans="1:7" ht="23.25" customHeight="1">
      <c r="A24" s="36"/>
      <c r="B24" s="36"/>
      <c r="C24" s="24"/>
      <c r="D24" s="24"/>
      <c r="E24" s="24"/>
      <c r="F24" s="24"/>
      <c r="G24" s="24"/>
    </row>
    <row r="25" spans="1:7" ht="62.25" customHeight="1">
      <c r="A25" s="74" t="s">
        <v>39</v>
      </c>
      <c r="B25" s="74"/>
      <c r="C25" s="74"/>
      <c r="D25" s="74"/>
      <c r="E25" s="74"/>
      <c r="F25" s="74"/>
      <c r="G25" s="74"/>
    </row>
    <row r="26" spans="1:7" ht="23.25" customHeight="1">
      <c r="A26" s="37"/>
      <c r="B26" s="83"/>
      <c r="C26" s="83"/>
      <c r="D26" s="83"/>
      <c r="E26" s="84" t="s">
        <v>40</v>
      </c>
      <c r="F26" s="84"/>
      <c r="G26" s="84"/>
    </row>
    <row r="27" spans="1:7" ht="23.25" customHeight="1">
      <c r="A27" s="25" t="s">
        <v>49</v>
      </c>
      <c r="B27" s="85">
        <f>SUM('入札内訳（メーカー群）'!C3:C20,'入札内訳（単独品目）'!D3:D29)</f>
        <v>0</v>
      </c>
      <c r="C27" s="85"/>
      <c r="D27" s="85"/>
      <c r="E27" s="84"/>
      <c r="F27" s="84"/>
      <c r="G27" s="84"/>
    </row>
    <row r="28" spans="1:7" ht="23.25" customHeight="1">
      <c r="A28" s="24"/>
      <c r="B28" s="24"/>
      <c r="C28" s="24"/>
      <c r="D28" s="24"/>
      <c r="E28" s="84"/>
      <c r="F28" s="84"/>
      <c r="G28" s="84"/>
    </row>
    <row r="29" spans="1:7" ht="23.25" customHeight="1">
      <c r="A29" s="24" t="s">
        <v>41</v>
      </c>
      <c r="B29" s="86"/>
      <c r="C29" s="87"/>
      <c r="D29" s="88" t="s">
        <v>42</v>
      </c>
      <c r="E29" s="89"/>
      <c r="F29" s="89"/>
      <c r="G29" s="89"/>
    </row>
    <row r="30" spans="1:7" ht="23.25" customHeight="1">
      <c r="A30" s="24"/>
      <c r="B30" s="24"/>
      <c r="C30" s="24"/>
      <c r="D30" s="24"/>
      <c r="E30" s="38"/>
      <c r="F30" s="39"/>
      <c r="G30" s="40"/>
    </row>
  </sheetData>
  <sheetProtection algorithmName="SHA-512" hashValue="dBwWQ935lvRtj39ZzqLrTQqVVtEzSvKb+Ua5d+MUds2aarXOwAcwRs1dGMMbZXKAn5oWkzqC1LjaxpzYfPYxqw==" saltValue="bvgqZZHMXjVcaPpQsRPSgA==" spinCount="100000" sheet="1" objects="1" scenarios="1"/>
  <mergeCells count="17">
    <mergeCell ref="B26:D26"/>
    <mergeCell ref="E26:G28"/>
    <mergeCell ref="B27:D27"/>
    <mergeCell ref="B29:C29"/>
    <mergeCell ref="D29:G29"/>
    <mergeCell ref="A25:G25"/>
    <mergeCell ref="A1:G1"/>
    <mergeCell ref="A3:G3"/>
    <mergeCell ref="A6:G6"/>
    <mergeCell ref="A7:G7"/>
    <mergeCell ref="E10:G10"/>
    <mergeCell ref="E11:G11"/>
    <mergeCell ref="E12:G12"/>
    <mergeCell ref="E14:G14"/>
    <mergeCell ref="A16:G16"/>
    <mergeCell ref="A17:G17"/>
    <mergeCell ref="A18:G18"/>
  </mergeCells>
  <phoneticPr fontId="2"/>
  <pageMargins left="0.7" right="0.7" top="0.75" bottom="0.75" header="0.3" footer="0.3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6D7F4-C6FB-47C1-8F1F-B4203A4F1A82}">
  <dimension ref="A1:C20"/>
  <sheetViews>
    <sheetView topLeftCell="A4" zoomScaleNormal="100" workbookViewId="0">
      <selection activeCell="B12" sqref="B12"/>
    </sheetView>
  </sheetViews>
  <sheetFormatPr defaultRowHeight="18.75" customHeight="1"/>
  <cols>
    <col min="1" max="1" width="8.75" style="20" customWidth="1"/>
    <col min="2" max="2" width="52.5" style="20" customWidth="1"/>
    <col min="3" max="3" width="20.625" style="20" customWidth="1"/>
    <col min="4" max="16384" width="9" style="20"/>
  </cols>
  <sheetData>
    <row r="1" spans="1:3" ht="18.75" customHeight="1">
      <c r="A1" s="24" t="s">
        <v>47</v>
      </c>
      <c r="B1" s="24"/>
      <c r="C1" s="24"/>
    </row>
    <row r="2" spans="1:3" ht="18.75" customHeight="1">
      <c r="A2" s="26" t="s">
        <v>43</v>
      </c>
      <c r="B2" s="32" t="s">
        <v>44</v>
      </c>
      <c r="C2" s="28" t="s">
        <v>45</v>
      </c>
    </row>
    <row r="3" spans="1:3" ht="18.75" customHeight="1">
      <c r="A3" s="29">
        <v>1</v>
      </c>
      <c r="B3" s="33" t="str">
        <f>VLOOKUP(A3,明細書!$B$28:$Z$180,8,0)</f>
        <v>ｸﾞﾗｸｿ･ｽﾐｽｸﾗｲﾝ</v>
      </c>
      <c r="C3" s="34" t="str">
        <f>IF(SUMIF(明細書!B:B,A3,明細書!V:V)=0,"辞退",IF(SUMIF(明細書!AB:AB,A3,明細書!AA:AA)&gt;0,"無効",SUMIF(明細書!B:B,A3,明細書!V:V)))</f>
        <v>辞退</v>
      </c>
    </row>
    <row r="4" spans="1:3" ht="18.75" customHeight="1">
      <c r="A4" s="29">
        <f>A3+1</f>
        <v>2</v>
      </c>
      <c r="B4" s="33" t="str">
        <f>VLOOKUP(A4,明細書!$B$28:$Z$180,8,0)</f>
        <v>ﾉﾊﾞﾙﾃｨｽﾌｧｰﾏ</v>
      </c>
      <c r="C4" s="34" t="str">
        <f>IF(SUMIF(明細書!B:B,A4,明細書!V:V)=0,"辞退",IF(SUMIF(明細書!AB:AB,A4,明細書!AA:AA)&gt;0,"無効",SUMIF(明細書!B:B,A4,明細書!V:V)))</f>
        <v>辞退</v>
      </c>
    </row>
    <row r="5" spans="1:3" ht="18.75" customHeight="1">
      <c r="A5" s="29">
        <f t="shared" ref="A5:A20" si="0">A4+1</f>
        <v>3</v>
      </c>
      <c r="B5" s="33" t="str">
        <f>VLOOKUP(A5,明細書!$B$28:$Z$180,8,0)</f>
        <v>ﾏﾙﾎ</v>
      </c>
      <c r="C5" s="34" t="str">
        <f>IF(SUMIF(明細書!B:B,A5,明細書!V:V)=0,"辞退",IF(SUMIF(明細書!AB:AB,A5,明細書!AA:AA)&gt;0,"無効",SUMIF(明細書!B:B,A5,明細書!V:V)))</f>
        <v>辞退</v>
      </c>
    </row>
    <row r="6" spans="1:3" ht="18.75" customHeight="1">
      <c r="A6" s="29">
        <f t="shared" si="0"/>
        <v>4</v>
      </c>
      <c r="B6" s="33" t="str">
        <f>VLOOKUP(A6,明細書!$B$28:$Z$180,8,0)</f>
        <v>吉田製薬</v>
      </c>
      <c r="C6" s="34" t="str">
        <f>IF(SUMIF(明細書!B:B,A6,明細書!V:V)=0,"辞退",IF(SUMIF(明細書!AB:AB,A6,明細書!AA:AA)&gt;0,"無効",SUMIF(明細書!B:B,A6,明細書!V:V)))</f>
        <v>辞退</v>
      </c>
    </row>
    <row r="7" spans="1:3" ht="18.75" customHeight="1">
      <c r="A7" s="29">
        <f t="shared" si="0"/>
        <v>5</v>
      </c>
      <c r="B7" s="33" t="str">
        <f>VLOOKUP(A7,明細書!$B$28:$Z$180,8,0)</f>
        <v>大塚製薬</v>
      </c>
      <c r="C7" s="34" t="str">
        <f>IF(SUMIF(明細書!B:B,A7,明細書!V:V)=0,"辞退",IF(SUMIF(明細書!AB:AB,A7,明細書!AA:AA)&gt;0,"無効",SUMIF(明細書!B:B,A7,明細書!V:V)))</f>
        <v>辞退</v>
      </c>
    </row>
    <row r="8" spans="1:3" ht="18.75" customHeight="1">
      <c r="A8" s="29">
        <f t="shared" si="0"/>
        <v>6</v>
      </c>
      <c r="B8" s="33" t="str">
        <f>VLOOKUP(A8,明細書!$B$28:$Z$180,8,0)</f>
        <v>沢井製薬</v>
      </c>
      <c r="C8" s="34" t="str">
        <f>IF(SUMIF(明細書!B:B,A8,明細書!V:V)=0,"辞退",IF(SUMIF(明細書!AB:AB,A8,明細書!AA:AA)&gt;0,"無効",SUMIF(明細書!B:B,A8,明細書!V:V)))</f>
        <v>辞退</v>
      </c>
    </row>
    <row r="9" spans="1:3" ht="18.75" customHeight="1">
      <c r="A9" s="29">
        <f t="shared" si="0"/>
        <v>7</v>
      </c>
      <c r="B9" s="33" t="str">
        <f>VLOOKUP(A9,明細書!$B$28:$Z$180,8,0)</f>
        <v>東和薬品</v>
      </c>
      <c r="C9" s="34" t="str">
        <f>IF(SUMIF(明細書!B:B,A9,明細書!V:V)=0,"辞退",IF(SUMIF(明細書!AB:AB,A9,明細書!AA:AA)&gt;0,"無効",SUMIF(明細書!B:B,A9,明細書!V:V)))</f>
        <v>辞退</v>
      </c>
    </row>
    <row r="10" spans="1:3" ht="18.75" customHeight="1">
      <c r="A10" s="29">
        <f t="shared" si="0"/>
        <v>8</v>
      </c>
      <c r="B10" s="33" t="str">
        <f>VLOOKUP(A10,明細書!$B$28:$Z$180,8,0)</f>
        <v>東和薬品</v>
      </c>
      <c r="C10" s="34" t="str">
        <f>IF(SUMIF(明細書!B:B,A10,明細書!V:V)=0,"辞退",IF(SUMIF(明細書!AB:AB,A10,明細書!AA:AA)&gt;0,"無効",SUMIF(明細書!B:B,A10,明細書!V:V)))</f>
        <v>辞退</v>
      </c>
    </row>
    <row r="11" spans="1:3" ht="18.75" customHeight="1">
      <c r="A11" s="29">
        <f t="shared" si="0"/>
        <v>9</v>
      </c>
      <c r="B11" s="33" t="str">
        <f>VLOOKUP(A11,明細書!$B$28:$Z$180,8,0)</f>
        <v>日医工</v>
      </c>
      <c r="C11" s="34" t="str">
        <f>IF(SUMIF(明細書!B:B,A11,明細書!V:V)=0,"辞退",IF(SUMIF(明細書!AB:AB,A11,明細書!AA:AA)&gt;0,"無効",SUMIF(明細書!B:B,A11,明細書!V:V)))</f>
        <v>辞退</v>
      </c>
    </row>
    <row r="12" spans="1:3" ht="18.75" customHeight="1">
      <c r="A12" s="29">
        <f t="shared" si="0"/>
        <v>10</v>
      </c>
      <c r="B12" s="33" t="str">
        <f>VLOOKUP(A12,明細書!$B$28:$Z$180,8,0)</f>
        <v>日本化薬</v>
      </c>
      <c r="C12" s="34" t="str">
        <f>IF(SUMIF(明細書!B:B,A12,明細書!V:V)=0,"辞退",IF(SUMIF(明細書!AB:AB,A12,明細書!AA:AA)&gt;0,"無効",SUMIF(明細書!B:B,A12,明細書!V:V)))</f>
        <v>辞退</v>
      </c>
    </row>
    <row r="13" spans="1:3" ht="18.75" customHeight="1">
      <c r="A13" s="29">
        <f t="shared" si="0"/>
        <v>11</v>
      </c>
      <c r="B13" s="33" t="str">
        <f>VLOOKUP(A13,明細書!$B$28:$Z$180,8,0)</f>
        <v>日本血液製剤機構</v>
      </c>
      <c r="C13" s="34" t="str">
        <f>IF(SUMIF(明細書!B:B,A13,明細書!V:V)=0,"辞退",IF(SUMIF(明細書!AB:AB,A13,明細書!AA:AA)&gt;0,"無効",SUMIF(明細書!B:B,A13,明細書!V:V)))</f>
        <v>辞退</v>
      </c>
    </row>
    <row r="14" spans="1:3" ht="18.75" customHeight="1">
      <c r="A14" s="29">
        <f t="shared" si="0"/>
        <v>12</v>
      </c>
      <c r="B14" s="33" t="str">
        <f>VLOOKUP(A14,明細書!$B$28:$Z$180,8,0)</f>
        <v>武田薬品工業</v>
      </c>
      <c r="C14" s="34" t="str">
        <f>IF(SUMIF(明細書!B:B,A14,明細書!V:V)=0,"辞退",IF(SUMIF(明細書!AB:AB,A14,明細書!AA:AA)&gt;0,"無効",SUMIF(明細書!B:B,A14,明細書!V:V)))</f>
        <v>辞退</v>
      </c>
    </row>
    <row r="15" spans="1:3" ht="18.75" customHeight="1">
      <c r="A15" s="71">
        <f t="shared" si="0"/>
        <v>13</v>
      </c>
      <c r="B15" s="72" t="str">
        <f>VLOOKUP(A15,明細書!$B$28:$Z$180,8,0)</f>
        <v>富士製薬工業</v>
      </c>
      <c r="C15" s="34" t="str">
        <f>IF(SUMIF(明細書!B:B,A15,明細書!V:V)=0,"辞退",IF(SUMIF(明細書!AB:AB,A15,明細書!AA:AA)&gt;0,"無効",SUMIF(明細書!B:B,A15,明細書!V:V)))</f>
        <v>辞退</v>
      </c>
    </row>
    <row r="16" spans="1:3" ht="18.75" customHeight="1">
      <c r="A16" s="71">
        <f t="shared" si="0"/>
        <v>14</v>
      </c>
      <c r="B16" s="72" t="str">
        <f>VLOOKUP(A16,明細書!$B$28:$Z$180,8,0)</f>
        <v>LTLﾌｧｰﾏ</v>
      </c>
      <c r="C16" s="34" t="str">
        <f>IF(SUMIF(明細書!B:B,A16,明細書!V:V)=0,"辞退",IF(SUMIF(明細書!AB:AB,A16,明細書!AA:AA)&gt;0,"無効",SUMIF(明細書!B:B,A16,明細書!V:V)))</f>
        <v>辞退</v>
      </c>
    </row>
    <row r="17" spans="1:3" ht="18.75" customHeight="1">
      <c r="A17" s="71">
        <f t="shared" si="0"/>
        <v>15</v>
      </c>
      <c r="B17" s="72" t="str">
        <f>VLOOKUP(A17,明細書!$B$28:$Z$180,8,0)</f>
        <v>ﾆﾌﾟﾛﾌｧｰﾏ</v>
      </c>
      <c r="C17" s="34" t="str">
        <f>IF(SUMIF(明細書!B:B,A17,明細書!V:V)=0,"辞退",IF(SUMIF(明細書!AB:AB,A17,明細書!AA:AA)&gt;0,"無効",SUMIF(明細書!B:B,A17,明細書!V:V)))</f>
        <v>辞退</v>
      </c>
    </row>
    <row r="18" spans="1:3" ht="18.75" customHeight="1">
      <c r="A18" s="71">
        <f t="shared" si="0"/>
        <v>16</v>
      </c>
      <c r="B18" s="72" t="str">
        <f>VLOOKUP(A18,明細書!$B$28:$Z$180,8,0)</f>
        <v>塩野義製薬</v>
      </c>
      <c r="C18" s="34" t="str">
        <f>IF(SUMIF(明細書!B:B,A18,明細書!V:V)=0,"辞退",IF(SUMIF(明細書!AB:AB,A18,明細書!AA:AA)&gt;0,"無効",SUMIF(明細書!B:B,A18,明細書!V:V)))</f>
        <v>辞退</v>
      </c>
    </row>
    <row r="19" spans="1:3" ht="18.75" customHeight="1">
      <c r="A19" s="71">
        <f t="shared" si="0"/>
        <v>17</v>
      </c>
      <c r="B19" s="33" t="s">
        <v>583</v>
      </c>
      <c r="C19" s="34" t="str">
        <f>IF(SUMIF(明細書!B:B,A19,明細書!V:V)=0,"辞退",IF(SUMIF(明細書!AB:AB,A19,明細書!AA:AA)&gt;0,"無効",SUMIF(明細書!B:B,A19,明細書!V:V)))</f>
        <v>辞退</v>
      </c>
    </row>
    <row r="20" spans="1:3" ht="18.75" customHeight="1">
      <c r="A20" s="71">
        <f t="shared" si="0"/>
        <v>18</v>
      </c>
      <c r="B20" s="33" t="s">
        <v>584</v>
      </c>
      <c r="C20" s="34" t="str">
        <f>IF(SUMIF(明細書!B:B,A20,明細書!V:V)=0,"辞退",IF(SUMIF(明細書!AB:AB,A20,明細書!AA:AA)&gt;0,"無効",SUMIF(明細書!B:B,A20,明細書!V:V)))</f>
        <v>辞退</v>
      </c>
    </row>
  </sheetData>
  <sheetProtection algorithmName="SHA-512" hashValue="sGUQiD0FgZMouRzMp52xZ2KFnYjrZSVquxRY1YCgN74e/j7xFfX/WqnPTplMgUF/5hpcWS/G18+GCIwN4PD4Pw==" saltValue="HTfU/AJxPIgFP9q5uZOLKw==" spinCount="100000" sheet="1" objects="1" scenarios="1"/>
  <phoneticPr fontId="2"/>
  <conditionalFormatting sqref="C3:C20">
    <cfRule type="cellIs" dxfId="1" priority="3" operator="equal">
      <formula>"無効"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32FCF-AE59-452E-8CA2-A34DCC4F03E9}">
  <dimension ref="A1:D29"/>
  <sheetViews>
    <sheetView zoomScaleNormal="100" workbookViewId="0">
      <selection activeCell="B7" sqref="B7"/>
    </sheetView>
  </sheetViews>
  <sheetFormatPr defaultRowHeight="18.75" customHeight="1"/>
  <cols>
    <col min="1" max="1" width="8.75" style="24" customWidth="1"/>
    <col min="2" max="2" width="20" style="25" customWidth="1"/>
    <col min="3" max="3" width="32.5" style="25" customWidth="1"/>
    <col min="4" max="4" width="20.625" style="24" customWidth="1"/>
    <col min="5" max="16384" width="9" style="20"/>
  </cols>
  <sheetData>
    <row r="1" spans="1:4" ht="18.75" customHeight="1">
      <c r="A1" s="24" t="s">
        <v>48</v>
      </c>
    </row>
    <row r="2" spans="1:4" ht="18.75" customHeight="1">
      <c r="A2" s="26" t="s">
        <v>43</v>
      </c>
      <c r="B2" s="27" t="s">
        <v>44</v>
      </c>
      <c r="C2" s="27" t="s">
        <v>46</v>
      </c>
      <c r="D2" s="28" t="s">
        <v>45</v>
      </c>
    </row>
    <row r="3" spans="1:4" ht="18.75" customHeight="1">
      <c r="A3" s="71">
        <v>19</v>
      </c>
      <c r="B3" s="30" t="str">
        <f>VLOOKUP(A3,明細書!$B$28:$Z$180,8,0)</f>
        <v>武田薬品工業</v>
      </c>
      <c r="C3" s="30" t="str">
        <f>VLOOKUP(A3,明細書!$B$28:$Z$180,9,0)</f>
        <v>ﾍﾟﾁｼﾞﾝ塩酸塩注射液35mg｢ﾀｹﾀﾞ｣</v>
      </c>
      <c r="D3" s="31" t="str">
        <f>IF(SUMIF(明細書!B:B,A3,明細書!V:V)=0,"辞退",IF(SUMIF(明細書!AB:AB,A3,明細書!AA:AA)&gt;0,"無効",SUMIF(明細書!B:B,A3,明細書!V:V)))</f>
        <v>辞退</v>
      </c>
    </row>
    <row r="4" spans="1:4" s="41" customFormat="1" ht="18.75" customHeight="1">
      <c r="A4" s="71">
        <f>A3+1</f>
        <v>20</v>
      </c>
      <c r="B4" s="30" t="str">
        <f>VLOOKUP(A4,明細書!$B$28:$Z$180,8,0)</f>
        <v>CSLﾍﾞｰﾘﾝｸﾞ</v>
      </c>
      <c r="C4" s="30" t="str">
        <f>VLOOKUP(A4,明細書!$B$28:$Z$180,9,0)</f>
        <v>ﾋﾟﾘヴｨｼﾞｪﾝ10%静注10g/100mL</v>
      </c>
      <c r="D4" s="31" t="str">
        <f>IF(SUMIF(明細書!B:B,A4,明細書!V:V)=0,"辞退",IF(SUMIF(明細書!AB:AB,A4,明細書!AA:AA)&gt;0,"無効",SUMIF(明細書!B:B,A4,明細書!V:V)))</f>
        <v>辞退</v>
      </c>
    </row>
    <row r="5" spans="1:4" ht="18.75" customHeight="1">
      <c r="A5" s="71">
        <f t="shared" ref="A5:A29" si="0">A4+1</f>
        <v>21</v>
      </c>
      <c r="B5" s="30" t="str">
        <f>VLOOKUP(A5,明細書!$B$28:$Z$180,8,0)</f>
        <v>Meiji seika ﾌｧﾙﾏ</v>
      </c>
      <c r="C5" s="30" t="str">
        <f>VLOOKUP(A5,明細書!$B$28:$Z$180,9,0)</f>
        <v>ｴｽｼﾀﾛﾌﾟﾗﾑ錠10mg｢明治｣</v>
      </c>
      <c r="D5" s="31" t="str">
        <f>IF(SUMIF(明細書!B:B,A5,明細書!V:V)=0,"辞退",IF(SUMIF(明細書!AB:AB,A5,明細書!AA:AA)&gt;0,"無効",SUMIF(明細書!B:B,A5,明細書!V:V)))</f>
        <v>辞退</v>
      </c>
    </row>
    <row r="6" spans="1:4" ht="18.75" customHeight="1">
      <c r="A6" s="71">
        <f t="shared" si="0"/>
        <v>22</v>
      </c>
      <c r="B6" s="30" t="str">
        <f>VLOOKUP(A6,明細書!$B$28:$Z$180,8,0)</f>
        <v>MSD</v>
      </c>
      <c r="C6" s="30" t="str">
        <f>VLOOKUP(A6,明細書!$B$28:$Z$180,9,0)</f>
        <v>ﾗｹﾞﾌﾞﾘｵｶﾌﾟｾﾙ200mg</v>
      </c>
      <c r="D6" s="31" t="str">
        <f>IF(SUMIF(明細書!B:B,A6,明細書!V:V)=0,"辞退",IF(SUMIF(明細書!AB:AB,A6,明細書!AA:AA)&gt;0,"無効",SUMIF(明細書!B:B,A6,明細書!V:V)))</f>
        <v>辞退</v>
      </c>
    </row>
    <row r="7" spans="1:4" ht="18.75" customHeight="1">
      <c r="A7" s="71">
        <f t="shared" si="0"/>
        <v>23</v>
      </c>
      <c r="B7" s="30" t="str">
        <f>VLOOKUP(A7,明細書!$B$28:$Z$180,8,0)</f>
        <v>ｱﾙﾌﾚｯｻﾌｧｰﾏ</v>
      </c>
      <c r="C7" s="30" t="str">
        <f>VLOOKUP(A7,明細書!$B$28:$Z$180,9,0)</f>
        <v>ﾄﾛﾍﾟﾛﾝ錠1mg</v>
      </c>
      <c r="D7" s="31" t="str">
        <f>IF(SUMIF(明細書!B:B,A7,明細書!V:V)=0,"辞退",IF(SUMIF(明細書!AB:AB,A7,明細書!AA:AA)&gt;0,"無効",SUMIF(明細書!B:B,A7,明細書!V:V)))</f>
        <v>辞退</v>
      </c>
    </row>
    <row r="8" spans="1:4" ht="18.75" customHeight="1">
      <c r="A8" s="71">
        <f t="shared" si="0"/>
        <v>24</v>
      </c>
      <c r="B8" s="30" t="str">
        <f>VLOOKUP(A8,明細書!$B$28:$Z$180,8,0)</f>
        <v>ｲｾｲ</v>
      </c>
      <c r="C8" s="30" t="str">
        <f>VLOOKUP(A8,明細書!$B$28:$Z$180,9,0)</f>
        <v>ｾﾌｧｿﾞﾘﾝNa注射用1g｢ｲｾｲ｣</v>
      </c>
      <c r="D8" s="31" t="str">
        <f>IF(SUMIF(明細書!B:B,A8,明細書!V:V)=0,"辞退",IF(SUMIF(明細書!AB:AB,A8,明細書!AA:AA)&gt;0,"無効",SUMIF(明細書!B:B,A8,明細書!V:V)))</f>
        <v>辞退</v>
      </c>
    </row>
    <row r="9" spans="1:4" ht="18.75" customHeight="1">
      <c r="A9" s="71">
        <f t="shared" si="0"/>
        <v>25</v>
      </c>
      <c r="B9" s="30" t="str">
        <f>VLOOKUP(A9,明細書!$B$28:$Z$180,8,0)</f>
        <v>ｲﾝｽﾒｯﾄﾞ合同会社</v>
      </c>
      <c r="C9" s="30" t="str">
        <f>VLOOKUP(A9,明細書!$B$28:$Z$180,9,0)</f>
        <v>ｱﾘｹｲｽ吸入液590mg</v>
      </c>
      <c r="D9" s="31" t="str">
        <f>IF(SUMIF(明細書!B:B,A9,明細書!V:V)=0,"辞退",IF(SUMIF(明細書!AB:AB,A9,明細書!AA:AA)&gt;0,"無効",SUMIF(明細書!B:B,A9,明細書!V:V)))</f>
        <v>辞退</v>
      </c>
    </row>
    <row r="10" spans="1:4" ht="18.75" customHeight="1">
      <c r="A10" s="71">
        <f t="shared" si="0"/>
        <v>26</v>
      </c>
      <c r="B10" s="30" t="str">
        <f>VLOOKUP(A10,明細書!$B$28:$Z$180,8,0)</f>
        <v>ｳﾞｨｱﾄﾘｽ製薬</v>
      </c>
      <c r="C10" s="30" t="str">
        <f>VLOOKUP(A10,明細書!$B$28:$Z$180,9,0)</f>
        <v>ﾗﾍﾞﾌﾟﾗｿﾞｰﾙNa錠10mg｢VTRS｣</v>
      </c>
      <c r="D10" s="31" t="str">
        <f>IF(SUMIF(明細書!B:B,A10,明細書!V:V)=0,"辞退",IF(SUMIF(明細書!AB:AB,A10,明細書!AA:AA)&gt;0,"無効",SUMIF(明細書!B:B,A10,明細書!V:V)))</f>
        <v>辞退</v>
      </c>
    </row>
    <row r="11" spans="1:4" ht="18.75" customHeight="1">
      <c r="A11" s="71">
        <f t="shared" si="0"/>
        <v>27</v>
      </c>
      <c r="B11" s="30" t="str">
        <f>VLOOKUP(A11,明細書!$B$28:$Z$180,8,0)</f>
        <v>ﾆﾌﾟﾛﾌｧｰﾏ</v>
      </c>
      <c r="C11" s="30" t="str">
        <f>VLOOKUP(A11,明細書!$B$28:$Z$180,9,0)</f>
        <v>ｱﾘﾋﾟﾌﾟﾗｿﾞｰﾙOD錠3mg｢ﾆﾌﾟﾛ｣</v>
      </c>
      <c r="D11" s="31" t="str">
        <f>IF(SUMIF(明細書!B:B,A11,明細書!V:V)=0,"辞退",IF(SUMIF(明細書!AB:AB,A11,明細書!AA:AA)&gt;0,"無効",SUMIF(明細書!B:B,A11,明細書!V:V)))</f>
        <v>辞退</v>
      </c>
    </row>
    <row r="12" spans="1:4" ht="18.75" customHeight="1">
      <c r="A12" s="71">
        <f t="shared" si="0"/>
        <v>28</v>
      </c>
      <c r="B12" s="30" t="str">
        <f>VLOOKUP(A12,明細書!$B$28:$Z$180,8,0)</f>
        <v>ﾊﾞｲｵﾏﾘﾝﾌｧｰﾏｼｭｰﾃｨｶﾙｼﾞｬﾊﾟﾝ</v>
      </c>
      <c r="C12" s="30" t="str">
        <f>VLOOKUP(A12,明細書!$B$28:$Z$180,9,0)</f>
        <v>ﾎﾞｯｸｽｿﾞｺﾞ皮下注0.4mg</v>
      </c>
      <c r="D12" s="31" t="str">
        <f>IF(SUMIF(明細書!B:B,A12,明細書!V:V)=0,"辞退",IF(SUMIF(明細書!AB:AB,A12,明細書!AA:AA)&gt;0,"無効",SUMIF(明細書!B:B,A12,明細書!V:V)))</f>
        <v>辞退</v>
      </c>
    </row>
    <row r="13" spans="1:4" ht="18.75" customHeight="1">
      <c r="A13" s="71">
        <f t="shared" si="0"/>
        <v>29</v>
      </c>
      <c r="B13" s="30" t="str">
        <f>VLOOKUP(A13,明細書!$B$28:$Z$180,8,0)</f>
        <v>ﾊﾞｲｵﾏﾘﾝﾌｧｰﾏｼｭｰﾃｨｶﾙｼﾞｬﾊﾟﾝ</v>
      </c>
      <c r="C13" s="30" t="str">
        <f>VLOOKUP(A13,明細書!$B$28:$Z$180,9,0)</f>
        <v>ﾎﾞｯｸｽｿﾞｺﾞ皮下注0.56mg</v>
      </c>
      <c r="D13" s="31" t="str">
        <f>IF(SUMIF(明細書!B:B,A13,明細書!V:V)=0,"辞退",IF(SUMIF(明細書!AB:AB,A13,明細書!AA:AA)&gt;0,"無効",SUMIF(明細書!B:B,A13,明細書!V:V)))</f>
        <v>辞退</v>
      </c>
    </row>
    <row r="14" spans="1:4" ht="18.75" customHeight="1">
      <c r="A14" s="71">
        <f t="shared" si="0"/>
        <v>30</v>
      </c>
      <c r="B14" s="30" t="str">
        <f>VLOOKUP(A14,明細書!$B$28:$Z$180,8,0)</f>
        <v>ﾊﾞｲｵﾏﾘﾝﾌｧｰﾏｼｭｰﾃｨｶﾙｼﾞｬﾊﾟﾝ</v>
      </c>
      <c r="C14" s="30" t="str">
        <f>VLOOKUP(A14,明細書!$B$28:$Z$180,9,0)</f>
        <v>ﾎﾞｯｸｽｿﾞｺﾞ皮下注1.2mg</v>
      </c>
      <c r="D14" s="31" t="str">
        <f>IF(SUMIF(明細書!B:B,A14,明細書!V:V)=0,"辞退",IF(SUMIF(明細書!AB:AB,A14,明細書!AA:AA)&gt;0,"無効",SUMIF(明細書!B:B,A14,明細書!V:V)))</f>
        <v>辞退</v>
      </c>
    </row>
    <row r="15" spans="1:4" ht="18.75" customHeight="1">
      <c r="A15" s="71">
        <f t="shared" si="0"/>
        <v>31</v>
      </c>
      <c r="B15" s="30" t="str">
        <f>VLOOKUP(A15,明細書!$B$28:$Z$180,8,0)</f>
        <v>ﾒﾙｸﾊﾞｲｵﾌｧｰﾏ</v>
      </c>
      <c r="C15" s="30" t="str">
        <f>VLOOKUP(A15,明細書!$B$28:$Z$180,9,0)</f>
        <v>ﾃﾌﾟﾐﾄｺ錠250mg</v>
      </c>
      <c r="D15" s="31" t="str">
        <f>IF(SUMIF(明細書!B:B,A15,明細書!V:V)=0,"辞退",IF(SUMIF(明細書!AB:AB,A15,明細書!AA:AA)&gt;0,"無効",SUMIF(明細書!B:B,A15,明細書!V:V)))</f>
        <v>辞退</v>
      </c>
    </row>
    <row r="16" spans="1:4" ht="18.75" customHeight="1">
      <c r="A16" s="71">
        <f t="shared" si="0"/>
        <v>32</v>
      </c>
      <c r="B16" s="30" t="str">
        <f>VLOOKUP(A16,明細書!$B$28:$Z$180,8,0)</f>
        <v>ﾔﾝｾﾝﾌｧｰﾏ</v>
      </c>
      <c r="C16" s="30" t="str">
        <f>VLOOKUP(A16,明細書!$B$28:$Z$180,9,0)</f>
        <v>ﾛﾍﾟﾐﾝｶﾌﾟｾﾙ1mg</v>
      </c>
      <c r="D16" s="31" t="str">
        <f>IF(SUMIF(明細書!B:B,A16,明細書!V:V)=0,"辞退",IF(SUMIF(明細書!AB:AB,A16,明細書!AA:AA)&gt;0,"無効",SUMIF(明細書!B:B,A16,明細書!V:V)))</f>
        <v>辞退</v>
      </c>
    </row>
    <row r="17" spans="1:4" ht="18.75" customHeight="1">
      <c r="A17" s="71">
        <f t="shared" si="0"/>
        <v>33</v>
      </c>
      <c r="B17" s="30" t="str">
        <f>VLOOKUP(A17,明細書!$B$28:$Z$180,8,0)</f>
        <v>久光製薬</v>
      </c>
      <c r="C17" s="30" t="str">
        <f>VLOOKUP(A17,明細書!$B$28:$Z$180,9,0)</f>
        <v>ｼﾞｸﾄﾙﾃｰﾌﾟ75mg</v>
      </c>
      <c r="D17" s="31" t="str">
        <f>IF(SUMIF(明細書!B:B,A17,明細書!V:V)=0,"辞退",IF(SUMIF(明細書!AB:AB,A17,明細書!AA:AA)&gt;0,"無効",SUMIF(明細書!B:B,A17,明細書!V:V)))</f>
        <v>辞退</v>
      </c>
    </row>
    <row r="18" spans="1:4" ht="18.75" customHeight="1">
      <c r="A18" s="71">
        <f t="shared" si="0"/>
        <v>34</v>
      </c>
      <c r="B18" s="30" t="str">
        <f>VLOOKUP(A18,明細書!$B$28:$Z$180,8,0)</f>
        <v>住友ﾌｧｰﾏ</v>
      </c>
      <c r="C18" s="30" t="str">
        <f>VLOOKUP(A18,明細書!$B$28:$Z$180,9,0)</f>
        <v>ﾄﾚﾘｰﾌOD錠25mg</v>
      </c>
      <c r="D18" s="31" t="str">
        <f>IF(SUMIF(明細書!B:B,A18,明細書!V:V)=0,"辞退",IF(SUMIF(明細書!AB:AB,A18,明細書!AA:AA)&gt;0,"無効",SUMIF(明細書!B:B,A18,明細書!V:V)))</f>
        <v>辞退</v>
      </c>
    </row>
    <row r="19" spans="1:4" ht="18.75" customHeight="1">
      <c r="A19" s="71">
        <f t="shared" si="0"/>
        <v>35</v>
      </c>
      <c r="B19" s="30" t="str">
        <f>VLOOKUP(A19,明細書!$B$28:$Z$180,8,0)</f>
        <v>住友ﾌｧｰﾏ</v>
      </c>
      <c r="C19" s="30" t="str">
        <f>VLOOKUP(A19,明細書!$B$28:$Z$180,9,0)</f>
        <v>ｱｷﾈﾄﾝ錠1mg</v>
      </c>
      <c r="D19" s="31" t="str">
        <f>IF(SUMIF(明細書!B:B,A19,明細書!V:V)=0,"辞退",IF(SUMIF(明細書!AB:AB,A19,明細書!AA:AA)&gt;0,"無効",SUMIF(明細書!B:B,A19,明細書!V:V)))</f>
        <v>辞退</v>
      </c>
    </row>
    <row r="20" spans="1:4" ht="18.75" customHeight="1">
      <c r="A20" s="71">
        <f t="shared" si="0"/>
        <v>36</v>
      </c>
      <c r="B20" s="30" t="str">
        <f>VLOOKUP(A20,明細書!$B$28:$Z$180,8,0)</f>
        <v>太陽ﾌｧﾙﾏ</v>
      </c>
      <c r="C20" s="30" t="str">
        <f>VLOOKUP(A20,明細書!$B$28:$Z$180,9,0)</f>
        <v>ﾒｷｼﾁｰﾙｶﾌﾟｾﾙ50mg</v>
      </c>
      <c r="D20" s="31" t="str">
        <f>IF(SUMIF(明細書!B:B,A20,明細書!V:V)=0,"辞退",IF(SUMIF(明細書!AB:AB,A20,明細書!AA:AA)&gt;0,"無効",SUMIF(明細書!B:B,A20,明細書!V:V)))</f>
        <v>辞退</v>
      </c>
    </row>
    <row r="21" spans="1:4" ht="18.75" customHeight="1">
      <c r="A21" s="71">
        <f t="shared" si="0"/>
        <v>37</v>
      </c>
      <c r="B21" s="30" t="str">
        <f>VLOOKUP(A21,明細書!$B$28:$Z$180,8,0)</f>
        <v>第一三共</v>
      </c>
      <c r="C21" s="30" t="str">
        <f>VLOOKUP(A21,明細書!$B$28:$Z$180,9,0)</f>
        <v>ﾄﾗﾝｻﾐﾝ錠250mg</v>
      </c>
      <c r="D21" s="31" t="str">
        <f>IF(SUMIF(明細書!B:B,A21,明細書!V:V)=0,"辞退",IF(SUMIF(明細書!AB:AB,A21,明細書!AA:AA)&gt;0,"無効",SUMIF(明細書!B:B,A21,明細書!V:V)))</f>
        <v>辞退</v>
      </c>
    </row>
    <row r="22" spans="1:4" ht="18.75" customHeight="1">
      <c r="A22" s="71">
        <f t="shared" si="0"/>
        <v>38</v>
      </c>
      <c r="B22" s="30" t="str">
        <f>VLOOKUP(A22,明細書!$B$28:$Z$180,8,0)</f>
        <v>沢井製薬</v>
      </c>
      <c r="C22" s="30" t="str">
        <f>VLOOKUP(A22,明細書!$B$28:$Z$180,9,0)</f>
        <v>ｼﾞｸﾛﾌｪﾅｸNa錠25mg｢ｻﾜｲ｣</v>
      </c>
      <c r="D22" s="31" t="str">
        <f>IF(SUMIF(明細書!B:B,A22,明細書!V:V)=0,"辞退",IF(SUMIF(明細書!AB:AB,A22,明細書!AA:AA)&gt;0,"無効",SUMIF(明細書!B:B,A22,明細書!V:V)))</f>
        <v>辞退</v>
      </c>
    </row>
    <row r="23" spans="1:4" ht="18.75" customHeight="1">
      <c r="A23" s="71">
        <f t="shared" si="0"/>
        <v>39</v>
      </c>
      <c r="B23" s="30" t="str">
        <f>VLOOKUP(A23,明細書!$B$28:$Z$180,8,0)</f>
        <v>藤本製薬</v>
      </c>
      <c r="C23" s="30" t="str">
        <f>VLOOKUP(A23,明細書!$B$28:$Z$180,9,0)</f>
        <v>ｻﾚﾄﾞｶﾌﾟｾﾙ100</v>
      </c>
      <c r="D23" s="31" t="str">
        <f>IF(SUMIF(明細書!B:B,A23,明細書!V:V)=0,"辞退",IF(SUMIF(明細書!AB:AB,A23,明細書!AA:AA)&gt;0,"無効",SUMIF(明細書!B:B,A23,明細書!V:V)))</f>
        <v>辞退</v>
      </c>
    </row>
    <row r="24" spans="1:4" ht="18.75" customHeight="1">
      <c r="A24" s="71">
        <f t="shared" si="0"/>
        <v>40</v>
      </c>
      <c r="B24" s="30" t="str">
        <f>VLOOKUP(A24,明細書!$B$28:$Z$180,8,0)</f>
        <v>日新製薬</v>
      </c>
      <c r="C24" s="30" t="str">
        <f>VLOOKUP(A24,明細書!$B$28:$Z$180,9,0)</f>
        <v>ﾈｲｻｰﾄ坐剤</v>
      </c>
      <c r="D24" s="31" t="str">
        <f>IF(SUMIF(明細書!B:B,A24,明細書!V:V)=0,"辞退",IF(SUMIF(明細書!AB:AB,A24,明細書!AA:AA)&gt;0,"無効",SUMIF(明細書!B:B,A24,明細書!V:V)))</f>
        <v>辞退</v>
      </c>
    </row>
    <row r="25" spans="1:4" ht="18.75" customHeight="1">
      <c r="A25" s="71">
        <f t="shared" si="0"/>
        <v>41</v>
      </c>
      <c r="B25" s="30" t="str">
        <f>VLOOKUP(A25,明細書!$B$28:$Z$180,8,0)</f>
        <v>日新製薬</v>
      </c>
      <c r="C25" s="30" t="str">
        <f>VLOOKUP(A25,明細書!$B$28:$Z$180,9,0)</f>
        <v>ﾈｲｻｰﾄ坐剤</v>
      </c>
      <c r="D25" s="31" t="str">
        <f>IF(SUMIF(明細書!B:B,A25,明細書!V:V)=0,"辞退",IF(SUMIF(明細書!AB:AB,A25,明細書!AA:AA)&gt;0,"無効",SUMIF(明細書!B:B,A25,明細書!V:V)))</f>
        <v>辞退</v>
      </c>
    </row>
    <row r="26" spans="1:4" ht="18.75" customHeight="1">
      <c r="A26" s="71">
        <f t="shared" si="0"/>
        <v>42</v>
      </c>
      <c r="B26" s="30" t="str">
        <f>VLOOKUP(A26,明細書!$B$28:$Z$180,8,0)</f>
        <v>日本新薬</v>
      </c>
      <c r="C26" s="30" t="str">
        <f>VLOOKUP(A26,明細書!$B$28:$Z$180,9,0)</f>
        <v>ﾄﾘｾﾉｯｸｽ点滴静注12mg</v>
      </c>
      <c r="D26" s="31" t="str">
        <f>IF(SUMIF(明細書!B:B,A26,明細書!V:V)=0,"辞退",IF(SUMIF(明細書!AB:AB,A26,明細書!AA:AA)&gt;0,"無効",SUMIF(明細書!B:B,A26,明細書!V:V)))</f>
        <v>辞退</v>
      </c>
    </row>
    <row r="27" spans="1:4" ht="18.75" customHeight="1">
      <c r="A27" s="71">
        <f t="shared" si="0"/>
        <v>43</v>
      </c>
      <c r="B27" s="30" t="str">
        <f>VLOOKUP(A27,明細書!$B$28:$Z$180,8,0)</f>
        <v>日本新薬</v>
      </c>
      <c r="C27" s="30" t="str">
        <f>VLOOKUP(A27,明細書!$B$28:$Z$180,9,0)</f>
        <v>ﾌｨﾝﾃﾌﾟﾗ内用液2.2mg/mL</v>
      </c>
      <c r="D27" s="31" t="str">
        <f>IF(SUMIF(明細書!B:B,A27,明細書!V:V)=0,"辞退",IF(SUMIF(明細書!AB:AB,A27,明細書!AA:AA)&gt;0,"無効",SUMIF(明細書!B:B,A27,明細書!V:V)))</f>
        <v>辞退</v>
      </c>
    </row>
    <row r="28" spans="1:4" ht="18.75" customHeight="1">
      <c r="A28" s="71">
        <f t="shared" si="0"/>
        <v>44</v>
      </c>
      <c r="B28" s="30" t="str">
        <f>VLOOKUP(A28,明細書!$B$28:$Z$180,8,0)</f>
        <v>扶桑薬品工業</v>
      </c>
      <c r="C28" s="30" t="str">
        <f>VLOOKUP(A28,明細書!$B$28:$Z$180,9,0)</f>
        <v>ﾚﾎﾞｶﾙﾆﾁﾝFF静注1000mgｼﾘﾝｼﾞ｢ﾌｿｰ｣</v>
      </c>
      <c r="D28" s="31" t="str">
        <f>IF(SUMIF(明細書!B:B,A28,明細書!V:V)=0,"辞退",IF(SUMIF(明細書!AB:AB,A28,明細書!AA:AA)&gt;0,"無効",SUMIF(明細書!B:B,A28,明細書!V:V)))</f>
        <v>辞退</v>
      </c>
    </row>
    <row r="29" spans="1:4" ht="18.75" customHeight="1">
      <c r="A29" s="71">
        <f t="shared" si="0"/>
        <v>45</v>
      </c>
      <c r="B29" s="73" t="str">
        <f>VLOOKUP(A29,明細書!$B$28:$Z$180,8,0)</f>
        <v>鶴原製薬</v>
      </c>
      <c r="C29" s="73" t="str">
        <f>VLOOKUP(A29,明細書!$B$28:$Z$180,9,0)</f>
        <v>ﾌﾞﾁﾙｽｺﾎﾟﾗﾐﾝ臭化物錠10mg｢ﾂﾙﾊﾗ｣</v>
      </c>
      <c r="D29" s="31" t="str">
        <f>IF(SUMIF(明細書!B:B,A29,明細書!V:V)=0,"辞退",IF(SUMIF(明細書!AB:AB,A29,明細書!AA:AA)&gt;0,"無効",SUMIF(明細書!B:B,A29,明細書!V:V)))</f>
        <v>辞退</v>
      </c>
    </row>
  </sheetData>
  <sheetProtection algorithmName="SHA-512" hashValue="pQ51RQMTZe4QJXupk6bUy4HG0tvhkCb0zjqyR+l4R5hG1Mw5rGtKaDVESsAK/u80lWqBJrJWiDcs698B7DTMxw==" saltValue="EQpDUTWhCC+jOV7mRhoOBg==" spinCount="100000" sheet="1" objects="1" scenarios="1"/>
  <phoneticPr fontId="2"/>
  <conditionalFormatting sqref="D3:D29">
    <cfRule type="cellIs" dxfId="0" priority="2" operator="equal">
      <formula>"無効"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32973-7BC8-4FC2-8BF3-78B7D7141C8E}">
  <sheetPr>
    <pageSetUpPr fitToPage="1"/>
  </sheetPr>
  <dimension ref="A1:AE191"/>
  <sheetViews>
    <sheetView view="pageBreakPreview" zoomScaleNormal="100" zoomScaleSheetLayoutView="100" workbookViewId="0">
      <pane xSplit="8" ySplit="3" topLeftCell="I4" activePane="bottomRight" state="frozen"/>
      <selection pane="topRight" activeCell="I1" sqref="I1"/>
      <selection pane="bottomLeft" activeCell="A4" sqref="A4"/>
      <selection pane="bottomRight" activeCell="J7" sqref="J7"/>
    </sheetView>
  </sheetViews>
  <sheetFormatPr defaultRowHeight="14.25" customHeight="1"/>
  <cols>
    <col min="1" max="2" width="6.75" style="1" customWidth="1"/>
    <col min="3" max="3" width="6.75" style="2" customWidth="1"/>
    <col min="4" max="7" width="8.75" style="1" hidden="1" customWidth="1"/>
    <col min="8" max="8" width="12.25" style="1" customWidth="1"/>
    <col min="9" max="9" width="19.75" style="1" customWidth="1"/>
    <col min="10" max="10" width="40.625" style="1" customWidth="1"/>
    <col min="11" max="11" width="20.625" style="2" customWidth="1"/>
    <col min="12" max="12" width="9.25" style="4" customWidth="1"/>
    <col min="13" max="13" width="12.25" style="5" customWidth="1"/>
    <col min="14" max="14" width="9.5" style="5" customWidth="1"/>
    <col min="15" max="15" width="13.375" style="5" customWidth="1"/>
    <col min="16" max="20" width="7.625" style="46" customWidth="1"/>
    <col min="21" max="21" width="12.625" style="6" customWidth="1"/>
    <col min="22" max="22" width="15.5" style="6" customWidth="1"/>
    <col min="23" max="25" width="12" style="21" hidden="1" customWidth="1"/>
    <col min="26" max="26" width="56.125" style="2" customWidth="1"/>
    <col min="27" max="27" width="9.125" style="67" hidden="1" customWidth="1"/>
    <col min="28" max="29" width="9" style="1" hidden="1" customWidth="1"/>
    <col min="30" max="16384" width="9" style="1"/>
  </cols>
  <sheetData>
    <row r="1" spans="1:29" ht="14.25" customHeight="1">
      <c r="A1" s="44" t="s">
        <v>51</v>
      </c>
      <c r="K1" s="3"/>
      <c r="M1" s="1"/>
      <c r="N1" s="1"/>
      <c r="R1" s="47"/>
    </row>
    <row r="2" spans="1:29" ht="14.25" customHeight="1">
      <c r="K2" s="3"/>
      <c r="M2" s="1"/>
      <c r="N2" s="1"/>
      <c r="R2" s="47"/>
    </row>
    <row r="3" spans="1:29" s="11" customFormat="1" ht="42.75" customHeight="1">
      <c r="A3" s="7" t="s">
        <v>8</v>
      </c>
      <c r="B3" s="7" t="s">
        <v>5</v>
      </c>
      <c r="C3" s="7" t="s">
        <v>4</v>
      </c>
      <c r="D3" s="7" t="s">
        <v>17</v>
      </c>
      <c r="E3" s="7" t="s">
        <v>18</v>
      </c>
      <c r="F3" s="7" t="s">
        <v>19</v>
      </c>
      <c r="G3" s="7" t="s">
        <v>20</v>
      </c>
      <c r="H3" s="58" t="s">
        <v>0</v>
      </c>
      <c r="I3" s="7" t="s">
        <v>6</v>
      </c>
      <c r="J3" s="7" t="s">
        <v>1</v>
      </c>
      <c r="K3" s="7" t="s">
        <v>2</v>
      </c>
      <c r="L3" s="8" t="s">
        <v>10</v>
      </c>
      <c r="M3" s="9" t="s">
        <v>3</v>
      </c>
      <c r="N3" s="9" t="s">
        <v>9</v>
      </c>
      <c r="O3" s="9" t="s">
        <v>7</v>
      </c>
      <c r="P3" s="48" t="s">
        <v>12</v>
      </c>
      <c r="Q3" s="48" t="s">
        <v>13</v>
      </c>
      <c r="R3" s="48" t="s">
        <v>14</v>
      </c>
      <c r="S3" s="48" t="s">
        <v>15</v>
      </c>
      <c r="T3" s="48" t="s">
        <v>16</v>
      </c>
      <c r="U3" s="19" t="s">
        <v>21</v>
      </c>
      <c r="V3" s="10" t="s">
        <v>11</v>
      </c>
      <c r="W3" s="7" t="s">
        <v>24</v>
      </c>
      <c r="X3" s="7" t="s">
        <v>26</v>
      </c>
      <c r="Y3" s="7" t="s">
        <v>25</v>
      </c>
      <c r="Z3" s="7" t="s">
        <v>22</v>
      </c>
      <c r="AA3" s="68" t="s">
        <v>23</v>
      </c>
      <c r="AB3" s="11" t="s">
        <v>5</v>
      </c>
    </row>
    <row r="4" spans="1:29" ht="14.25" customHeight="1">
      <c r="A4" s="12">
        <v>1</v>
      </c>
      <c r="B4" s="12">
        <v>1</v>
      </c>
      <c r="C4" s="13" t="s">
        <v>50</v>
      </c>
      <c r="D4" s="14"/>
      <c r="E4" s="14"/>
      <c r="F4" s="14" t="s">
        <v>52</v>
      </c>
      <c r="G4" s="14"/>
      <c r="H4" s="18" t="s">
        <v>53</v>
      </c>
      <c r="I4" s="12" t="s">
        <v>54</v>
      </c>
      <c r="J4" s="12" t="s">
        <v>55</v>
      </c>
      <c r="K4" s="13" t="s">
        <v>56</v>
      </c>
      <c r="L4" s="15">
        <v>1</v>
      </c>
      <c r="M4" s="16">
        <v>6348.7</v>
      </c>
      <c r="N4" s="16">
        <v>1</v>
      </c>
      <c r="O4" s="16">
        <v>6348.7</v>
      </c>
      <c r="P4" s="49">
        <v>0</v>
      </c>
      <c r="Q4" s="49">
        <v>0</v>
      </c>
      <c r="R4" s="49">
        <v>1</v>
      </c>
      <c r="S4" s="49">
        <v>0</v>
      </c>
      <c r="T4" s="49">
        <v>1</v>
      </c>
      <c r="U4" s="42"/>
      <c r="V4" s="17">
        <f t="shared" ref="V4:V15" si="0">T4*U4</f>
        <v>0</v>
      </c>
      <c r="W4" s="22" t="str">
        <f t="shared" ref="W4:W15" si="1">IF(U4="","×","○")</f>
        <v>×</v>
      </c>
      <c r="X4" s="22" t="str">
        <f t="shared" ref="X4:X15" si="2">IF(U4&gt;=1,"○","×")</f>
        <v>×</v>
      </c>
      <c r="Y4" s="22" t="str">
        <f t="shared" ref="Y4:Y15" si="3">IF(ISNUMBER(U4),IF(INT(U4)=U4,"○","×"),"×")</f>
        <v>×</v>
      </c>
      <c r="Z4" s="69" t="str">
        <f t="shared" ref="Z4:Z15" si="4">IF(W4="○",IF(OR(X4="×",Y4="×"),"←見積単価（税別）欄には、1以上の整数を入力してください",""),"")</f>
        <v/>
      </c>
      <c r="AA4" s="67">
        <f t="shared" ref="AA4:AA70" si="5">IF(Z4="",0,1)</f>
        <v>0</v>
      </c>
      <c r="AB4" s="1">
        <f>B4</f>
        <v>1</v>
      </c>
      <c r="AC4" s="1" t="s">
        <v>581</v>
      </c>
    </row>
    <row r="5" spans="1:29" ht="14.25" customHeight="1">
      <c r="A5" s="12">
        <v>2</v>
      </c>
      <c r="B5" s="12">
        <v>1</v>
      </c>
      <c r="C5" s="13" t="s">
        <v>50</v>
      </c>
      <c r="D5" s="14" t="s">
        <v>57</v>
      </c>
      <c r="E5" s="14" t="s">
        <v>57</v>
      </c>
      <c r="F5" s="14" t="s">
        <v>58</v>
      </c>
      <c r="G5" s="14"/>
      <c r="H5" s="18" t="s">
        <v>59</v>
      </c>
      <c r="I5" s="12" t="s">
        <v>54</v>
      </c>
      <c r="J5" s="12" t="s">
        <v>60</v>
      </c>
      <c r="K5" s="13" t="s">
        <v>56</v>
      </c>
      <c r="L5" s="15">
        <v>1</v>
      </c>
      <c r="M5" s="16">
        <v>7301.5</v>
      </c>
      <c r="N5" s="16">
        <v>1</v>
      </c>
      <c r="O5" s="16">
        <v>7301.5</v>
      </c>
      <c r="P5" s="49">
        <v>6</v>
      </c>
      <c r="Q5" s="49">
        <v>21</v>
      </c>
      <c r="R5" s="49">
        <v>1</v>
      </c>
      <c r="S5" s="49">
        <v>0</v>
      </c>
      <c r="T5" s="49">
        <v>28</v>
      </c>
      <c r="U5" s="42"/>
      <c r="V5" s="17">
        <f t="shared" si="0"/>
        <v>0</v>
      </c>
      <c r="W5" s="22" t="str">
        <f t="shared" si="1"/>
        <v>×</v>
      </c>
      <c r="X5" s="22" t="str">
        <f t="shared" si="2"/>
        <v>×</v>
      </c>
      <c r="Y5" s="22" t="str">
        <f t="shared" si="3"/>
        <v>×</v>
      </c>
      <c r="Z5" s="69" t="str">
        <f t="shared" si="4"/>
        <v/>
      </c>
      <c r="AA5" s="67">
        <f t="shared" si="5"/>
        <v>0</v>
      </c>
      <c r="AB5" s="1">
        <f t="shared" ref="AB5:AB71" si="6">B5</f>
        <v>1</v>
      </c>
      <c r="AC5" s="1" t="s">
        <v>581</v>
      </c>
    </row>
    <row r="6" spans="1:29" ht="14.25" customHeight="1">
      <c r="A6" s="12">
        <v>3</v>
      </c>
      <c r="B6" s="12">
        <v>1</v>
      </c>
      <c r="C6" s="13" t="s">
        <v>50</v>
      </c>
      <c r="D6" s="14" t="s">
        <v>61</v>
      </c>
      <c r="E6" s="14"/>
      <c r="F6" s="14"/>
      <c r="G6" s="14"/>
      <c r="H6" s="18" t="s">
        <v>62</v>
      </c>
      <c r="I6" s="12" t="s">
        <v>54</v>
      </c>
      <c r="J6" s="12" t="s">
        <v>63</v>
      </c>
      <c r="K6" s="13" t="s">
        <v>56</v>
      </c>
      <c r="L6" s="15">
        <v>1</v>
      </c>
      <c r="M6" s="16">
        <v>8274</v>
      </c>
      <c r="N6" s="16">
        <v>1</v>
      </c>
      <c r="O6" s="16">
        <v>8274</v>
      </c>
      <c r="P6" s="49">
        <v>5</v>
      </c>
      <c r="Q6" s="49">
        <v>0</v>
      </c>
      <c r="R6" s="49">
        <v>0</v>
      </c>
      <c r="S6" s="49">
        <v>0</v>
      </c>
      <c r="T6" s="49">
        <v>5</v>
      </c>
      <c r="U6" s="42"/>
      <c r="V6" s="17">
        <f t="shared" si="0"/>
        <v>0</v>
      </c>
      <c r="W6" s="22" t="str">
        <f t="shared" si="1"/>
        <v>×</v>
      </c>
      <c r="X6" s="22" t="str">
        <f t="shared" si="2"/>
        <v>×</v>
      </c>
      <c r="Y6" s="22" t="str">
        <f t="shared" si="3"/>
        <v>×</v>
      </c>
      <c r="Z6" s="69" t="str">
        <f t="shared" si="4"/>
        <v/>
      </c>
      <c r="AA6" s="67">
        <f t="shared" si="5"/>
        <v>0</v>
      </c>
      <c r="AB6" s="1">
        <f t="shared" si="6"/>
        <v>1</v>
      </c>
      <c r="AC6" s="1" t="s">
        <v>581</v>
      </c>
    </row>
    <row r="7" spans="1:29" ht="14.25" customHeight="1">
      <c r="A7" s="12">
        <v>4</v>
      </c>
      <c r="B7" s="12">
        <v>1</v>
      </c>
      <c r="C7" s="13" t="s">
        <v>50</v>
      </c>
      <c r="D7" s="14"/>
      <c r="E7" s="14"/>
      <c r="F7" s="14" t="s">
        <v>64</v>
      </c>
      <c r="G7" s="14"/>
      <c r="H7" s="18" t="s">
        <v>65</v>
      </c>
      <c r="I7" s="12" t="s">
        <v>54</v>
      </c>
      <c r="J7" s="12" t="s">
        <v>66</v>
      </c>
      <c r="K7" s="13" t="s">
        <v>67</v>
      </c>
      <c r="L7" s="15">
        <v>1</v>
      </c>
      <c r="M7" s="16">
        <v>6706.7</v>
      </c>
      <c r="N7" s="16">
        <v>1</v>
      </c>
      <c r="O7" s="16">
        <v>6706.7</v>
      </c>
      <c r="P7" s="49">
        <v>0</v>
      </c>
      <c r="Q7" s="49">
        <v>0</v>
      </c>
      <c r="R7" s="49">
        <v>1</v>
      </c>
      <c r="S7" s="49">
        <v>0</v>
      </c>
      <c r="T7" s="49">
        <v>1</v>
      </c>
      <c r="U7" s="42"/>
      <c r="V7" s="17">
        <f t="shared" si="0"/>
        <v>0</v>
      </c>
      <c r="W7" s="22" t="str">
        <f t="shared" si="1"/>
        <v>×</v>
      </c>
      <c r="X7" s="22" t="str">
        <f t="shared" si="2"/>
        <v>×</v>
      </c>
      <c r="Y7" s="22" t="str">
        <f t="shared" si="3"/>
        <v>×</v>
      </c>
      <c r="Z7" s="69" t="str">
        <f t="shared" si="4"/>
        <v/>
      </c>
      <c r="AA7" s="67">
        <f t="shared" si="5"/>
        <v>0</v>
      </c>
      <c r="AB7" s="1">
        <f t="shared" si="6"/>
        <v>1</v>
      </c>
      <c r="AC7" s="1" t="s">
        <v>581</v>
      </c>
    </row>
    <row r="8" spans="1:29" ht="14.25" customHeight="1">
      <c r="A8" s="12">
        <v>5</v>
      </c>
      <c r="B8" s="12">
        <v>1</v>
      </c>
      <c r="C8" s="13" t="s">
        <v>50</v>
      </c>
      <c r="D8" s="14" t="s">
        <v>68</v>
      </c>
      <c r="E8" s="14"/>
      <c r="F8" s="14"/>
      <c r="G8" s="14"/>
      <c r="H8" s="18" t="s">
        <v>69</v>
      </c>
      <c r="I8" s="12" t="s">
        <v>54</v>
      </c>
      <c r="J8" s="12" t="s">
        <v>70</v>
      </c>
      <c r="K8" s="13" t="s">
        <v>56</v>
      </c>
      <c r="L8" s="15">
        <v>1</v>
      </c>
      <c r="M8" s="16">
        <v>6667.8</v>
      </c>
      <c r="N8" s="16">
        <v>1</v>
      </c>
      <c r="O8" s="16">
        <v>6667.8</v>
      </c>
      <c r="P8" s="49">
        <v>32</v>
      </c>
      <c r="Q8" s="49">
        <v>0</v>
      </c>
      <c r="R8" s="49">
        <v>0</v>
      </c>
      <c r="S8" s="49">
        <v>0</v>
      </c>
      <c r="T8" s="49">
        <v>32</v>
      </c>
      <c r="U8" s="42"/>
      <c r="V8" s="17">
        <f t="shared" si="0"/>
        <v>0</v>
      </c>
      <c r="W8" s="22" t="str">
        <f t="shared" si="1"/>
        <v>×</v>
      </c>
      <c r="X8" s="22" t="str">
        <f t="shared" si="2"/>
        <v>×</v>
      </c>
      <c r="Y8" s="22" t="str">
        <f t="shared" si="3"/>
        <v>×</v>
      </c>
      <c r="Z8" s="69" t="str">
        <f t="shared" si="4"/>
        <v/>
      </c>
      <c r="AA8" s="67">
        <f t="shared" si="5"/>
        <v>0</v>
      </c>
      <c r="AB8" s="1">
        <f t="shared" si="6"/>
        <v>1</v>
      </c>
      <c r="AC8" s="1" t="s">
        <v>581</v>
      </c>
    </row>
    <row r="9" spans="1:29" ht="14.25" customHeight="1">
      <c r="A9" s="12">
        <v>6</v>
      </c>
      <c r="B9" s="12">
        <v>1</v>
      </c>
      <c r="C9" s="13" t="s">
        <v>50</v>
      </c>
      <c r="D9" s="14"/>
      <c r="E9" s="14"/>
      <c r="F9" s="14" t="s">
        <v>71</v>
      </c>
      <c r="G9" s="14"/>
      <c r="H9" s="18" t="s">
        <v>72</v>
      </c>
      <c r="I9" s="12" t="s">
        <v>54</v>
      </c>
      <c r="J9" s="12" t="s">
        <v>73</v>
      </c>
      <c r="K9" s="13" t="s">
        <v>74</v>
      </c>
      <c r="L9" s="15">
        <v>12</v>
      </c>
      <c r="M9" s="16">
        <v>490.1</v>
      </c>
      <c r="N9" s="16">
        <v>12</v>
      </c>
      <c r="O9" s="16">
        <v>5881.2</v>
      </c>
      <c r="P9" s="49">
        <v>0</v>
      </c>
      <c r="Q9" s="49">
        <v>0</v>
      </c>
      <c r="R9" s="49">
        <v>1</v>
      </c>
      <c r="S9" s="49">
        <v>0</v>
      </c>
      <c r="T9" s="49">
        <v>1</v>
      </c>
      <c r="U9" s="42"/>
      <c r="V9" s="17">
        <f t="shared" si="0"/>
        <v>0</v>
      </c>
      <c r="W9" s="22" t="str">
        <f t="shared" si="1"/>
        <v>×</v>
      </c>
      <c r="X9" s="22" t="str">
        <f t="shared" si="2"/>
        <v>×</v>
      </c>
      <c r="Y9" s="22" t="str">
        <f t="shared" si="3"/>
        <v>×</v>
      </c>
      <c r="Z9" s="69" t="str">
        <f t="shared" si="4"/>
        <v/>
      </c>
      <c r="AA9" s="67">
        <f t="shared" si="5"/>
        <v>0</v>
      </c>
      <c r="AB9" s="1">
        <f t="shared" si="6"/>
        <v>1</v>
      </c>
      <c r="AC9" s="1" t="s">
        <v>581</v>
      </c>
    </row>
    <row r="10" spans="1:29" ht="14.25" customHeight="1">
      <c r="A10" s="12">
        <v>7</v>
      </c>
      <c r="B10" s="12">
        <v>1</v>
      </c>
      <c r="C10" s="13" t="s">
        <v>50</v>
      </c>
      <c r="D10" s="14" t="s">
        <v>75</v>
      </c>
      <c r="E10" s="14"/>
      <c r="F10" s="14" t="s">
        <v>75</v>
      </c>
      <c r="G10" s="14"/>
      <c r="H10" s="18" t="s">
        <v>76</v>
      </c>
      <c r="I10" s="12" t="s">
        <v>54</v>
      </c>
      <c r="J10" s="12" t="s">
        <v>77</v>
      </c>
      <c r="K10" s="13" t="s">
        <v>78</v>
      </c>
      <c r="L10" s="15">
        <v>60</v>
      </c>
      <c r="M10" s="16">
        <v>3744.7</v>
      </c>
      <c r="N10" s="16">
        <v>60</v>
      </c>
      <c r="O10" s="16">
        <v>224682</v>
      </c>
      <c r="P10" s="49">
        <v>1</v>
      </c>
      <c r="Q10" s="49">
        <v>0</v>
      </c>
      <c r="R10" s="49">
        <v>9</v>
      </c>
      <c r="S10" s="49">
        <v>0</v>
      </c>
      <c r="T10" s="49">
        <v>10</v>
      </c>
      <c r="U10" s="42"/>
      <c r="V10" s="17">
        <f t="shared" si="0"/>
        <v>0</v>
      </c>
      <c r="W10" s="22" t="str">
        <f t="shared" si="1"/>
        <v>×</v>
      </c>
      <c r="X10" s="22" t="str">
        <f t="shared" si="2"/>
        <v>×</v>
      </c>
      <c r="Y10" s="22" t="str">
        <f t="shared" si="3"/>
        <v>×</v>
      </c>
      <c r="Z10" s="69" t="str">
        <f t="shared" si="4"/>
        <v/>
      </c>
      <c r="AA10" s="67">
        <f t="shared" si="5"/>
        <v>0</v>
      </c>
      <c r="AB10" s="1">
        <f t="shared" si="6"/>
        <v>1</v>
      </c>
      <c r="AC10" s="1" t="s">
        <v>581</v>
      </c>
    </row>
    <row r="11" spans="1:29" ht="14.25" customHeight="1">
      <c r="A11" s="12">
        <v>8</v>
      </c>
      <c r="B11" s="12">
        <v>1</v>
      </c>
      <c r="C11" s="13" t="s">
        <v>50</v>
      </c>
      <c r="D11" s="14" t="s">
        <v>79</v>
      </c>
      <c r="E11" s="14"/>
      <c r="F11" s="14"/>
      <c r="G11" s="14"/>
      <c r="H11" s="18" t="s">
        <v>80</v>
      </c>
      <c r="I11" s="12" t="s">
        <v>54</v>
      </c>
      <c r="J11" s="12" t="s">
        <v>81</v>
      </c>
      <c r="K11" s="13" t="s">
        <v>56</v>
      </c>
      <c r="L11" s="15">
        <v>1</v>
      </c>
      <c r="M11" s="16">
        <v>4935.8</v>
      </c>
      <c r="N11" s="16">
        <v>1</v>
      </c>
      <c r="O11" s="16">
        <v>4935.8</v>
      </c>
      <c r="P11" s="49">
        <v>2</v>
      </c>
      <c r="Q11" s="49">
        <v>0</v>
      </c>
      <c r="R11" s="49">
        <v>0</v>
      </c>
      <c r="S11" s="49">
        <v>0</v>
      </c>
      <c r="T11" s="49">
        <v>2</v>
      </c>
      <c r="U11" s="42"/>
      <c r="V11" s="17">
        <f t="shared" si="0"/>
        <v>0</v>
      </c>
      <c r="W11" s="22" t="str">
        <f t="shared" si="1"/>
        <v>×</v>
      </c>
      <c r="X11" s="22" t="str">
        <f t="shared" si="2"/>
        <v>×</v>
      </c>
      <c r="Y11" s="22" t="str">
        <f t="shared" si="3"/>
        <v>×</v>
      </c>
      <c r="Z11" s="69" t="str">
        <f t="shared" si="4"/>
        <v/>
      </c>
      <c r="AA11" s="67">
        <f t="shared" si="5"/>
        <v>0</v>
      </c>
      <c r="AB11" s="1">
        <f t="shared" si="6"/>
        <v>1</v>
      </c>
      <c r="AC11" s="1" t="s">
        <v>581</v>
      </c>
    </row>
    <row r="12" spans="1:29" ht="14.25" customHeight="1">
      <c r="A12" s="12">
        <v>9</v>
      </c>
      <c r="B12" s="12">
        <v>1</v>
      </c>
      <c r="C12" s="13" t="s">
        <v>50</v>
      </c>
      <c r="D12" s="14"/>
      <c r="E12" s="14"/>
      <c r="F12" s="14" t="s">
        <v>82</v>
      </c>
      <c r="G12" s="14"/>
      <c r="H12" s="18" t="s">
        <v>83</v>
      </c>
      <c r="I12" s="12" t="s">
        <v>54</v>
      </c>
      <c r="J12" s="12" t="s">
        <v>84</v>
      </c>
      <c r="K12" s="13" t="s">
        <v>85</v>
      </c>
      <c r="L12" s="15">
        <v>30</v>
      </c>
      <c r="M12" s="16">
        <v>31.8</v>
      </c>
      <c r="N12" s="16">
        <v>30</v>
      </c>
      <c r="O12" s="16">
        <v>954</v>
      </c>
      <c r="P12" s="49">
        <v>0</v>
      </c>
      <c r="Q12" s="49">
        <v>0</v>
      </c>
      <c r="R12" s="49">
        <v>10</v>
      </c>
      <c r="S12" s="49">
        <v>0</v>
      </c>
      <c r="T12" s="49">
        <v>10</v>
      </c>
      <c r="U12" s="42"/>
      <c r="V12" s="17">
        <f t="shared" si="0"/>
        <v>0</v>
      </c>
      <c r="W12" s="22" t="str">
        <f t="shared" si="1"/>
        <v>×</v>
      </c>
      <c r="X12" s="22" t="str">
        <f t="shared" si="2"/>
        <v>×</v>
      </c>
      <c r="Y12" s="22" t="str">
        <f t="shared" si="3"/>
        <v>×</v>
      </c>
      <c r="Z12" s="69" t="str">
        <f t="shared" si="4"/>
        <v/>
      </c>
      <c r="AA12" s="67">
        <f t="shared" si="5"/>
        <v>0</v>
      </c>
      <c r="AB12" s="1">
        <f t="shared" si="6"/>
        <v>1</v>
      </c>
      <c r="AC12" s="1" t="s">
        <v>581</v>
      </c>
    </row>
    <row r="13" spans="1:29" ht="14.25" customHeight="1">
      <c r="A13" s="12">
        <v>10</v>
      </c>
      <c r="B13" s="12">
        <v>1</v>
      </c>
      <c r="C13" s="13" t="s">
        <v>50</v>
      </c>
      <c r="D13" s="14" t="s">
        <v>86</v>
      </c>
      <c r="E13" s="14" t="s">
        <v>87</v>
      </c>
      <c r="F13" s="14"/>
      <c r="G13" s="14"/>
      <c r="H13" s="18" t="s">
        <v>88</v>
      </c>
      <c r="I13" s="12" t="s">
        <v>54</v>
      </c>
      <c r="J13" s="12" t="s">
        <v>89</v>
      </c>
      <c r="K13" s="13" t="s">
        <v>85</v>
      </c>
      <c r="L13" s="15">
        <v>30</v>
      </c>
      <c r="M13" s="16">
        <v>45.7</v>
      </c>
      <c r="N13" s="16">
        <v>30</v>
      </c>
      <c r="O13" s="16">
        <v>1371</v>
      </c>
      <c r="P13" s="49">
        <v>38</v>
      </c>
      <c r="Q13" s="49">
        <v>29</v>
      </c>
      <c r="R13" s="49">
        <v>0</v>
      </c>
      <c r="S13" s="49">
        <v>0</v>
      </c>
      <c r="T13" s="49">
        <v>67</v>
      </c>
      <c r="U13" s="42"/>
      <c r="V13" s="17">
        <f t="shared" si="0"/>
        <v>0</v>
      </c>
      <c r="W13" s="22" t="str">
        <f t="shared" si="1"/>
        <v>×</v>
      </c>
      <c r="X13" s="22" t="str">
        <f t="shared" si="2"/>
        <v>×</v>
      </c>
      <c r="Y13" s="22" t="str">
        <f t="shared" si="3"/>
        <v>×</v>
      </c>
      <c r="Z13" s="69" t="str">
        <f t="shared" si="4"/>
        <v/>
      </c>
      <c r="AA13" s="67">
        <f t="shared" si="5"/>
        <v>0</v>
      </c>
      <c r="AB13" s="1">
        <f t="shared" si="6"/>
        <v>1</v>
      </c>
      <c r="AC13" s="1" t="s">
        <v>581</v>
      </c>
    </row>
    <row r="14" spans="1:29" ht="14.25" customHeight="1">
      <c r="A14" s="12">
        <v>11</v>
      </c>
      <c r="B14" s="12">
        <v>1</v>
      </c>
      <c r="C14" s="13" t="s">
        <v>50</v>
      </c>
      <c r="D14" s="14"/>
      <c r="E14" s="14"/>
      <c r="F14" s="14" t="s">
        <v>90</v>
      </c>
      <c r="G14" s="14"/>
      <c r="H14" s="18" t="s">
        <v>91</v>
      </c>
      <c r="I14" s="12" t="s">
        <v>54</v>
      </c>
      <c r="J14" s="12" t="s">
        <v>92</v>
      </c>
      <c r="K14" s="13" t="s">
        <v>93</v>
      </c>
      <c r="L14" s="15">
        <v>12</v>
      </c>
      <c r="M14" s="16">
        <v>129.4</v>
      </c>
      <c r="N14" s="16">
        <v>6.06</v>
      </c>
      <c r="O14" s="16">
        <v>784.16399999999999</v>
      </c>
      <c r="P14" s="49">
        <v>0</v>
      </c>
      <c r="Q14" s="49">
        <v>0</v>
      </c>
      <c r="R14" s="49">
        <v>200</v>
      </c>
      <c r="S14" s="49">
        <v>0</v>
      </c>
      <c r="T14" s="49">
        <v>200</v>
      </c>
      <c r="U14" s="42"/>
      <c r="V14" s="17">
        <f t="shared" si="0"/>
        <v>0</v>
      </c>
      <c r="W14" s="22" t="str">
        <f t="shared" si="1"/>
        <v>×</v>
      </c>
      <c r="X14" s="22" t="str">
        <f t="shared" si="2"/>
        <v>×</v>
      </c>
      <c r="Y14" s="22" t="str">
        <f t="shared" si="3"/>
        <v>×</v>
      </c>
      <c r="Z14" s="69" t="str">
        <f t="shared" si="4"/>
        <v/>
      </c>
      <c r="AA14" s="67">
        <f t="shared" si="5"/>
        <v>0</v>
      </c>
      <c r="AB14" s="1">
        <f t="shared" si="6"/>
        <v>1</v>
      </c>
      <c r="AC14" s="1" t="s">
        <v>581</v>
      </c>
    </row>
    <row r="15" spans="1:29" ht="14.25" customHeight="1">
      <c r="A15" s="12">
        <v>12</v>
      </c>
      <c r="B15" s="12">
        <v>1</v>
      </c>
      <c r="C15" s="13" t="s">
        <v>50</v>
      </c>
      <c r="D15" s="14" t="s">
        <v>94</v>
      </c>
      <c r="E15" s="14"/>
      <c r="F15" s="14" t="s">
        <v>94</v>
      </c>
      <c r="G15" s="14"/>
      <c r="H15" s="18" t="s">
        <v>95</v>
      </c>
      <c r="I15" s="12" t="s">
        <v>54</v>
      </c>
      <c r="J15" s="12" t="s">
        <v>96</v>
      </c>
      <c r="K15" s="13" t="s">
        <v>67</v>
      </c>
      <c r="L15" s="15">
        <v>1</v>
      </c>
      <c r="M15" s="16">
        <v>675.1</v>
      </c>
      <c r="N15" s="16">
        <v>1</v>
      </c>
      <c r="O15" s="16">
        <v>675.1</v>
      </c>
      <c r="P15" s="49">
        <v>14</v>
      </c>
      <c r="Q15" s="49">
        <v>0</v>
      </c>
      <c r="R15" s="49">
        <v>4</v>
      </c>
      <c r="S15" s="49">
        <v>0</v>
      </c>
      <c r="T15" s="49">
        <v>18</v>
      </c>
      <c r="U15" s="42"/>
      <c r="V15" s="17">
        <f t="shared" si="0"/>
        <v>0</v>
      </c>
      <c r="W15" s="22" t="str">
        <f t="shared" si="1"/>
        <v>×</v>
      </c>
      <c r="X15" s="22" t="str">
        <f t="shared" si="2"/>
        <v>×</v>
      </c>
      <c r="Y15" s="22" t="str">
        <f t="shared" si="3"/>
        <v>×</v>
      </c>
      <c r="Z15" s="69" t="str">
        <f t="shared" si="4"/>
        <v/>
      </c>
      <c r="AA15" s="67">
        <f t="shared" si="5"/>
        <v>0</v>
      </c>
      <c r="AB15" s="1">
        <f t="shared" si="6"/>
        <v>1</v>
      </c>
      <c r="AC15" s="1" t="s">
        <v>581</v>
      </c>
    </row>
    <row r="16" spans="1:29" ht="14.25" customHeight="1">
      <c r="A16" s="12">
        <v>13</v>
      </c>
      <c r="B16" s="12">
        <v>1</v>
      </c>
      <c r="C16" s="13" t="s">
        <v>50</v>
      </c>
      <c r="D16" s="14" t="s">
        <v>97</v>
      </c>
      <c r="E16" s="14"/>
      <c r="F16" s="14"/>
      <c r="G16" s="14"/>
      <c r="H16" s="18" t="s">
        <v>98</v>
      </c>
      <c r="I16" s="12" t="s">
        <v>54</v>
      </c>
      <c r="J16" s="12" t="s">
        <v>99</v>
      </c>
      <c r="K16" s="13" t="s">
        <v>56</v>
      </c>
      <c r="L16" s="15">
        <v>1</v>
      </c>
      <c r="M16" s="16">
        <v>2475.1</v>
      </c>
      <c r="N16" s="16">
        <v>1</v>
      </c>
      <c r="O16" s="16">
        <v>2475.1</v>
      </c>
      <c r="P16" s="49">
        <v>1</v>
      </c>
      <c r="Q16" s="49">
        <v>0</v>
      </c>
      <c r="R16" s="49">
        <v>0</v>
      </c>
      <c r="S16" s="49">
        <v>0</v>
      </c>
      <c r="T16" s="49">
        <v>1</v>
      </c>
      <c r="U16" s="42"/>
      <c r="V16" s="17">
        <f t="shared" ref="V16:V27" si="7">T16*U16</f>
        <v>0</v>
      </c>
      <c r="W16" s="22" t="str">
        <f t="shared" ref="W16:W27" si="8">IF(U16="","×","○")</f>
        <v>×</v>
      </c>
      <c r="X16" s="22" t="str">
        <f t="shared" ref="X16:X27" si="9">IF(U16&gt;=1,"○","×")</f>
        <v>×</v>
      </c>
      <c r="Y16" s="22" t="str">
        <f t="shared" ref="Y16:Y27" si="10">IF(ISNUMBER(U16),IF(INT(U16)=U16,"○","×"),"×")</f>
        <v>×</v>
      </c>
      <c r="Z16" s="69" t="str">
        <f t="shared" ref="Z16:Z27" si="11">IF(W16="○",IF(OR(X16="×",Y16="×"),"←見積単価（税別）欄には、1以上の整数を入力してください",""),"")</f>
        <v/>
      </c>
      <c r="AA16" s="67">
        <f t="shared" si="5"/>
        <v>0</v>
      </c>
      <c r="AB16" s="1">
        <f t="shared" si="6"/>
        <v>1</v>
      </c>
      <c r="AC16" s="1" t="s">
        <v>581</v>
      </c>
    </row>
    <row r="17" spans="1:29" ht="14.25" customHeight="1">
      <c r="A17" s="12">
        <v>14</v>
      </c>
      <c r="B17" s="12">
        <v>1</v>
      </c>
      <c r="C17" s="13" t="s">
        <v>50</v>
      </c>
      <c r="D17" s="14"/>
      <c r="E17" s="14"/>
      <c r="F17" s="14" t="s">
        <v>100</v>
      </c>
      <c r="G17" s="14"/>
      <c r="H17" s="18" t="s">
        <v>101</v>
      </c>
      <c r="I17" s="12" t="s">
        <v>54</v>
      </c>
      <c r="J17" s="12" t="s">
        <v>102</v>
      </c>
      <c r="K17" s="13" t="s">
        <v>103</v>
      </c>
      <c r="L17" s="15">
        <v>1</v>
      </c>
      <c r="M17" s="16">
        <v>175.8</v>
      </c>
      <c r="N17" s="16">
        <v>5</v>
      </c>
      <c r="O17" s="16">
        <v>879</v>
      </c>
      <c r="P17" s="49">
        <v>0</v>
      </c>
      <c r="Q17" s="49">
        <v>0</v>
      </c>
      <c r="R17" s="49">
        <v>1</v>
      </c>
      <c r="S17" s="49">
        <v>0</v>
      </c>
      <c r="T17" s="49">
        <v>1</v>
      </c>
      <c r="U17" s="42"/>
      <c r="V17" s="17">
        <f t="shared" si="7"/>
        <v>0</v>
      </c>
      <c r="W17" s="22" t="str">
        <f t="shared" si="8"/>
        <v>×</v>
      </c>
      <c r="X17" s="22" t="str">
        <f t="shared" si="9"/>
        <v>×</v>
      </c>
      <c r="Y17" s="22" t="str">
        <f t="shared" si="10"/>
        <v>×</v>
      </c>
      <c r="Z17" s="69" t="str">
        <f t="shared" si="11"/>
        <v/>
      </c>
      <c r="AA17" s="67">
        <f t="shared" si="5"/>
        <v>0</v>
      </c>
      <c r="AB17" s="1">
        <f t="shared" si="6"/>
        <v>1</v>
      </c>
      <c r="AC17" s="1" t="s">
        <v>581</v>
      </c>
    </row>
    <row r="18" spans="1:29" ht="14.25" customHeight="1">
      <c r="A18" s="12">
        <v>15</v>
      </c>
      <c r="B18" s="12">
        <v>1</v>
      </c>
      <c r="C18" s="13" t="s">
        <v>50</v>
      </c>
      <c r="D18" s="14" t="s">
        <v>104</v>
      </c>
      <c r="E18" s="14"/>
      <c r="F18" s="14"/>
      <c r="G18" s="14"/>
      <c r="H18" s="18" t="s">
        <v>105</v>
      </c>
      <c r="I18" s="12" t="s">
        <v>54</v>
      </c>
      <c r="J18" s="12" t="s">
        <v>106</v>
      </c>
      <c r="K18" s="13" t="s">
        <v>107</v>
      </c>
      <c r="L18" s="15">
        <v>1</v>
      </c>
      <c r="M18" s="16">
        <v>8805.1</v>
      </c>
      <c r="N18" s="16">
        <v>1</v>
      </c>
      <c r="O18" s="16">
        <v>8805.1</v>
      </c>
      <c r="P18" s="49">
        <v>4</v>
      </c>
      <c r="Q18" s="49">
        <v>0</v>
      </c>
      <c r="R18" s="49">
        <v>0</v>
      </c>
      <c r="S18" s="49">
        <v>0</v>
      </c>
      <c r="T18" s="49">
        <v>4</v>
      </c>
      <c r="U18" s="42"/>
      <c r="V18" s="17">
        <f t="shared" si="7"/>
        <v>0</v>
      </c>
      <c r="W18" s="22" t="str">
        <f t="shared" si="8"/>
        <v>×</v>
      </c>
      <c r="X18" s="22" t="str">
        <f t="shared" si="9"/>
        <v>×</v>
      </c>
      <c r="Y18" s="22" t="str">
        <f t="shared" si="10"/>
        <v>×</v>
      </c>
      <c r="Z18" s="69" t="str">
        <f t="shared" si="11"/>
        <v/>
      </c>
      <c r="AA18" s="67">
        <f t="shared" si="5"/>
        <v>0</v>
      </c>
      <c r="AB18" s="1">
        <f t="shared" si="6"/>
        <v>1</v>
      </c>
      <c r="AC18" s="1" t="s">
        <v>581</v>
      </c>
    </row>
    <row r="19" spans="1:29" ht="14.25" customHeight="1">
      <c r="A19" s="12">
        <v>16</v>
      </c>
      <c r="B19" s="12">
        <v>1</v>
      </c>
      <c r="C19" s="13" t="s">
        <v>50</v>
      </c>
      <c r="D19" s="14"/>
      <c r="E19" s="14" t="s">
        <v>108</v>
      </c>
      <c r="F19" s="14" t="s">
        <v>108</v>
      </c>
      <c r="G19" s="14"/>
      <c r="H19" s="18" t="s">
        <v>109</v>
      </c>
      <c r="I19" s="12" t="s">
        <v>54</v>
      </c>
      <c r="J19" s="12" t="s">
        <v>110</v>
      </c>
      <c r="K19" s="13" t="s">
        <v>111</v>
      </c>
      <c r="L19" s="15">
        <v>10</v>
      </c>
      <c r="M19" s="16">
        <v>17.2</v>
      </c>
      <c r="N19" s="16">
        <v>100</v>
      </c>
      <c r="O19" s="16">
        <v>1720</v>
      </c>
      <c r="P19" s="49">
        <v>0</v>
      </c>
      <c r="Q19" s="49">
        <v>1</v>
      </c>
      <c r="R19" s="49">
        <v>1</v>
      </c>
      <c r="S19" s="49">
        <v>0</v>
      </c>
      <c r="T19" s="49">
        <v>2</v>
      </c>
      <c r="U19" s="42"/>
      <c r="V19" s="17">
        <f t="shared" si="7"/>
        <v>0</v>
      </c>
      <c r="W19" s="22" t="str">
        <f t="shared" si="8"/>
        <v>×</v>
      </c>
      <c r="X19" s="22" t="str">
        <f t="shared" si="9"/>
        <v>×</v>
      </c>
      <c r="Y19" s="22" t="str">
        <f t="shared" si="10"/>
        <v>×</v>
      </c>
      <c r="Z19" s="69" t="str">
        <f t="shared" si="11"/>
        <v/>
      </c>
      <c r="AA19" s="67">
        <f t="shared" si="5"/>
        <v>0</v>
      </c>
      <c r="AB19" s="1">
        <f t="shared" si="6"/>
        <v>1</v>
      </c>
      <c r="AC19" s="1" t="s">
        <v>581</v>
      </c>
    </row>
    <row r="20" spans="1:29" ht="14.25" customHeight="1">
      <c r="A20" s="12">
        <v>17</v>
      </c>
      <c r="B20" s="12">
        <v>1</v>
      </c>
      <c r="C20" s="13" t="s">
        <v>50</v>
      </c>
      <c r="D20" s="14"/>
      <c r="E20" s="14" t="s">
        <v>112</v>
      </c>
      <c r="F20" s="14" t="s">
        <v>112</v>
      </c>
      <c r="G20" s="14"/>
      <c r="H20" s="18" t="s">
        <v>113</v>
      </c>
      <c r="I20" s="12" t="s">
        <v>54</v>
      </c>
      <c r="J20" s="12" t="s">
        <v>114</v>
      </c>
      <c r="K20" s="13" t="s">
        <v>115</v>
      </c>
      <c r="L20" s="15">
        <v>10</v>
      </c>
      <c r="M20" s="16">
        <v>17.2</v>
      </c>
      <c r="N20" s="16">
        <v>50</v>
      </c>
      <c r="O20" s="16">
        <v>860</v>
      </c>
      <c r="P20" s="49">
        <v>0</v>
      </c>
      <c r="Q20" s="49">
        <v>3</v>
      </c>
      <c r="R20" s="49">
        <v>3</v>
      </c>
      <c r="S20" s="49">
        <v>0</v>
      </c>
      <c r="T20" s="49">
        <v>6</v>
      </c>
      <c r="U20" s="42"/>
      <c r="V20" s="17">
        <f t="shared" si="7"/>
        <v>0</v>
      </c>
      <c r="W20" s="22" t="str">
        <f t="shared" si="8"/>
        <v>×</v>
      </c>
      <c r="X20" s="22" t="str">
        <f t="shared" si="9"/>
        <v>×</v>
      </c>
      <c r="Y20" s="22" t="str">
        <f t="shared" si="10"/>
        <v>×</v>
      </c>
      <c r="Z20" s="69" t="str">
        <f t="shared" si="11"/>
        <v/>
      </c>
      <c r="AA20" s="67">
        <f t="shared" si="5"/>
        <v>0</v>
      </c>
      <c r="AB20" s="1">
        <f t="shared" si="6"/>
        <v>1</v>
      </c>
      <c r="AC20" s="1" t="s">
        <v>581</v>
      </c>
    </row>
    <row r="21" spans="1:29" ht="14.25" customHeight="1">
      <c r="A21" s="12">
        <v>18</v>
      </c>
      <c r="B21" s="12">
        <v>1</v>
      </c>
      <c r="C21" s="13" t="s">
        <v>50</v>
      </c>
      <c r="D21" s="14"/>
      <c r="E21" s="14"/>
      <c r="F21" s="14" t="s">
        <v>116</v>
      </c>
      <c r="G21" s="14"/>
      <c r="H21" s="18" t="s">
        <v>117</v>
      </c>
      <c r="I21" s="12" t="s">
        <v>54</v>
      </c>
      <c r="J21" s="12" t="s">
        <v>114</v>
      </c>
      <c r="K21" s="13" t="s">
        <v>118</v>
      </c>
      <c r="L21" s="15">
        <v>1</v>
      </c>
      <c r="M21" s="16">
        <v>17.2</v>
      </c>
      <c r="N21" s="16">
        <v>30</v>
      </c>
      <c r="O21" s="16">
        <v>516</v>
      </c>
      <c r="P21" s="49">
        <v>0</v>
      </c>
      <c r="Q21" s="49">
        <v>0</v>
      </c>
      <c r="R21" s="49">
        <v>60</v>
      </c>
      <c r="S21" s="49">
        <v>0</v>
      </c>
      <c r="T21" s="49">
        <v>60</v>
      </c>
      <c r="U21" s="42"/>
      <c r="V21" s="17">
        <f t="shared" si="7"/>
        <v>0</v>
      </c>
      <c r="W21" s="22" t="str">
        <f t="shared" si="8"/>
        <v>×</v>
      </c>
      <c r="X21" s="22" t="str">
        <f t="shared" si="9"/>
        <v>×</v>
      </c>
      <c r="Y21" s="22" t="str">
        <f t="shared" si="10"/>
        <v>×</v>
      </c>
      <c r="Z21" s="69" t="str">
        <f t="shared" si="11"/>
        <v/>
      </c>
      <c r="AA21" s="67">
        <f t="shared" si="5"/>
        <v>0</v>
      </c>
      <c r="AB21" s="1">
        <f t="shared" si="6"/>
        <v>1</v>
      </c>
      <c r="AC21" s="1" t="s">
        <v>581</v>
      </c>
    </row>
    <row r="22" spans="1:29" ht="14.25" customHeight="1">
      <c r="A22" s="12">
        <v>19</v>
      </c>
      <c r="B22" s="12">
        <v>1</v>
      </c>
      <c r="C22" s="13" t="s">
        <v>50</v>
      </c>
      <c r="D22" s="14" t="s">
        <v>119</v>
      </c>
      <c r="E22" s="14"/>
      <c r="F22" s="14"/>
      <c r="G22" s="14"/>
      <c r="H22" s="18" t="s">
        <v>120</v>
      </c>
      <c r="I22" s="12" t="s">
        <v>54</v>
      </c>
      <c r="J22" s="12" t="s">
        <v>121</v>
      </c>
      <c r="K22" s="13" t="s">
        <v>122</v>
      </c>
      <c r="L22" s="15">
        <v>1</v>
      </c>
      <c r="M22" s="16">
        <v>159891</v>
      </c>
      <c r="N22" s="16">
        <v>1</v>
      </c>
      <c r="O22" s="16">
        <v>159891</v>
      </c>
      <c r="P22" s="49">
        <v>100</v>
      </c>
      <c r="Q22" s="49">
        <v>0</v>
      </c>
      <c r="R22" s="49">
        <v>0</v>
      </c>
      <c r="S22" s="49">
        <v>0</v>
      </c>
      <c r="T22" s="49">
        <v>100</v>
      </c>
      <c r="U22" s="42"/>
      <c r="V22" s="17">
        <f t="shared" si="7"/>
        <v>0</v>
      </c>
      <c r="W22" s="22" t="str">
        <f t="shared" si="8"/>
        <v>×</v>
      </c>
      <c r="X22" s="22" t="str">
        <f t="shared" si="9"/>
        <v>×</v>
      </c>
      <c r="Y22" s="22" t="str">
        <f t="shared" si="10"/>
        <v>×</v>
      </c>
      <c r="Z22" s="69" t="str">
        <f t="shared" si="11"/>
        <v/>
      </c>
      <c r="AA22" s="67">
        <f t="shared" si="5"/>
        <v>0</v>
      </c>
      <c r="AB22" s="1">
        <f t="shared" si="6"/>
        <v>1</v>
      </c>
      <c r="AC22" s="1" t="s">
        <v>581</v>
      </c>
    </row>
    <row r="23" spans="1:29" ht="14.25" customHeight="1">
      <c r="A23" s="12">
        <v>20</v>
      </c>
      <c r="B23" s="12">
        <v>1</v>
      </c>
      <c r="C23" s="13" t="s">
        <v>50</v>
      </c>
      <c r="D23" s="14"/>
      <c r="E23" s="14"/>
      <c r="F23" s="14"/>
      <c r="G23" s="14" t="s">
        <v>123</v>
      </c>
      <c r="H23" s="18" t="s">
        <v>124</v>
      </c>
      <c r="I23" s="12" t="s">
        <v>54</v>
      </c>
      <c r="J23" s="12" t="s">
        <v>125</v>
      </c>
      <c r="K23" s="13" t="s">
        <v>126</v>
      </c>
      <c r="L23" s="15">
        <v>140</v>
      </c>
      <c r="M23" s="16">
        <v>57.7</v>
      </c>
      <c r="N23" s="16">
        <v>140</v>
      </c>
      <c r="O23" s="16">
        <v>8078</v>
      </c>
      <c r="P23" s="49">
        <v>0</v>
      </c>
      <c r="Q23" s="49">
        <v>0</v>
      </c>
      <c r="R23" s="49">
        <v>0</v>
      </c>
      <c r="S23" s="49">
        <v>25</v>
      </c>
      <c r="T23" s="49">
        <v>25</v>
      </c>
      <c r="U23" s="42"/>
      <c r="V23" s="17">
        <f t="shared" si="7"/>
        <v>0</v>
      </c>
      <c r="W23" s="22" t="str">
        <f t="shared" si="8"/>
        <v>×</v>
      </c>
      <c r="X23" s="22" t="str">
        <f t="shared" si="9"/>
        <v>×</v>
      </c>
      <c r="Y23" s="22" t="str">
        <f t="shared" si="10"/>
        <v>×</v>
      </c>
      <c r="Z23" s="69" t="str">
        <f t="shared" si="11"/>
        <v/>
      </c>
      <c r="AA23" s="67">
        <f t="shared" si="5"/>
        <v>0</v>
      </c>
      <c r="AB23" s="1">
        <f t="shared" si="6"/>
        <v>1</v>
      </c>
      <c r="AC23" s="1" t="s">
        <v>581</v>
      </c>
    </row>
    <row r="24" spans="1:29" ht="14.25" customHeight="1">
      <c r="A24" s="12">
        <v>21</v>
      </c>
      <c r="B24" s="12">
        <v>1</v>
      </c>
      <c r="C24" s="13" t="s">
        <v>50</v>
      </c>
      <c r="D24" s="14"/>
      <c r="E24" s="14"/>
      <c r="F24" s="14"/>
      <c r="G24" s="14" t="s">
        <v>127</v>
      </c>
      <c r="H24" s="18" t="s">
        <v>128</v>
      </c>
      <c r="I24" s="12" t="s">
        <v>54</v>
      </c>
      <c r="J24" s="12" t="s">
        <v>129</v>
      </c>
      <c r="K24" s="13" t="s">
        <v>130</v>
      </c>
      <c r="L24" s="15">
        <v>140</v>
      </c>
      <c r="M24" s="16">
        <v>99.8</v>
      </c>
      <c r="N24" s="16">
        <v>140</v>
      </c>
      <c r="O24" s="16">
        <v>13972</v>
      </c>
      <c r="P24" s="49">
        <v>0</v>
      </c>
      <c r="Q24" s="49">
        <v>0</v>
      </c>
      <c r="R24" s="49">
        <v>0</v>
      </c>
      <c r="S24" s="49">
        <v>25</v>
      </c>
      <c r="T24" s="49">
        <v>25</v>
      </c>
      <c r="U24" s="42"/>
      <c r="V24" s="17">
        <f t="shared" si="7"/>
        <v>0</v>
      </c>
      <c r="W24" s="22" t="str">
        <f t="shared" si="8"/>
        <v>×</v>
      </c>
      <c r="X24" s="22" t="str">
        <f t="shared" si="9"/>
        <v>×</v>
      </c>
      <c r="Y24" s="22" t="str">
        <f t="shared" si="10"/>
        <v>×</v>
      </c>
      <c r="Z24" s="69" t="str">
        <f t="shared" si="11"/>
        <v/>
      </c>
      <c r="AA24" s="67">
        <f t="shared" si="5"/>
        <v>0</v>
      </c>
      <c r="AB24" s="1">
        <f t="shared" si="6"/>
        <v>1</v>
      </c>
      <c r="AC24" s="1" t="s">
        <v>581</v>
      </c>
    </row>
    <row r="25" spans="1:29" ht="14.25" customHeight="1">
      <c r="A25" s="12">
        <v>22</v>
      </c>
      <c r="B25" s="12">
        <v>1</v>
      </c>
      <c r="C25" s="13" t="s">
        <v>50</v>
      </c>
      <c r="D25" s="14" t="s">
        <v>131</v>
      </c>
      <c r="E25" s="14" t="s">
        <v>131</v>
      </c>
      <c r="F25" s="14" t="s">
        <v>131</v>
      </c>
      <c r="G25" s="14"/>
      <c r="H25" s="18" t="s">
        <v>132</v>
      </c>
      <c r="I25" s="12" t="s">
        <v>54</v>
      </c>
      <c r="J25" s="12" t="s">
        <v>133</v>
      </c>
      <c r="K25" s="13" t="s">
        <v>134</v>
      </c>
      <c r="L25" s="15">
        <v>5</v>
      </c>
      <c r="M25" s="16">
        <v>524.4</v>
      </c>
      <c r="N25" s="16">
        <v>15</v>
      </c>
      <c r="O25" s="16">
        <v>7866</v>
      </c>
      <c r="P25" s="49">
        <v>4</v>
      </c>
      <c r="Q25" s="49">
        <v>1</v>
      </c>
      <c r="R25" s="49">
        <v>3</v>
      </c>
      <c r="S25" s="49">
        <v>0</v>
      </c>
      <c r="T25" s="49">
        <v>8</v>
      </c>
      <c r="U25" s="42"/>
      <c r="V25" s="17">
        <f t="shared" si="7"/>
        <v>0</v>
      </c>
      <c r="W25" s="22" t="str">
        <f t="shared" si="8"/>
        <v>×</v>
      </c>
      <c r="X25" s="22" t="str">
        <f t="shared" si="9"/>
        <v>×</v>
      </c>
      <c r="Y25" s="22" t="str">
        <f t="shared" si="10"/>
        <v>×</v>
      </c>
      <c r="Z25" s="69" t="str">
        <f t="shared" si="11"/>
        <v/>
      </c>
      <c r="AA25" s="67">
        <f t="shared" si="5"/>
        <v>0</v>
      </c>
      <c r="AB25" s="1">
        <f t="shared" si="6"/>
        <v>1</v>
      </c>
      <c r="AC25" s="1" t="s">
        <v>581</v>
      </c>
    </row>
    <row r="26" spans="1:29" ht="14.25" customHeight="1">
      <c r="A26" s="12">
        <v>23</v>
      </c>
      <c r="B26" s="12">
        <v>1</v>
      </c>
      <c r="C26" s="13" t="s">
        <v>50</v>
      </c>
      <c r="D26" s="14"/>
      <c r="E26" s="14"/>
      <c r="F26" s="14" t="s">
        <v>135</v>
      </c>
      <c r="G26" s="14"/>
      <c r="H26" s="18" t="s">
        <v>136</v>
      </c>
      <c r="I26" s="12" t="s">
        <v>54</v>
      </c>
      <c r="J26" s="12" t="s">
        <v>137</v>
      </c>
      <c r="K26" s="13" t="s">
        <v>138</v>
      </c>
      <c r="L26" s="15">
        <v>1</v>
      </c>
      <c r="M26" s="16">
        <v>1424.1</v>
      </c>
      <c r="N26" s="16">
        <v>1</v>
      </c>
      <c r="O26" s="16">
        <v>1424.1</v>
      </c>
      <c r="P26" s="49">
        <v>0</v>
      </c>
      <c r="Q26" s="49">
        <v>0</v>
      </c>
      <c r="R26" s="49">
        <v>11</v>
      </c>
      <c r="S26" s="49">
        <v>0</v>
      </c>
      <c r="T26" s="49">
        <v>11</v>
      </c>
      <c r="U26" s="42"/>
      <c r="V26" s="17">
        <f t="shared" si="7"/>
        <v>0</v>
      </c>
      <c r="W26" s="22" t="str">
        <f t="shared" si="8"/>
        <v>×</v>
      </c>
      <c r="X26" s="22" t="str">
        <f t="shared" si="9"/>
        <v>×</v>
      </c>
      <c r="Y26" s="22" t="str">
        <f t="shared" si="10"/>
        <v>×</v>
      </c>
      <c r="Z26" s="69" t="str">
        <f t="shared" si="11"/>
        <v/>
      </c>
      <c r="AA26" s="67">
        <f t="shared" si="5"/>
        <v>0</v>
      </c>
      <c r="AB26" s="1">
        <f t="shared" si="6"/>
        <v>1</v>
      </c>
      <c r="AC26" s="1" t="s">
        <v>581</v>
      </c>
    </row>
    <row r="27" spans="1:29" ht="14.25" customHeight="1">
      <c r="A27" s="12">
        <v>24</v>
      </c>
      <c r="B27" s="12">
        <v>1</v>
      </c>
      <c r="C27" s="13" t="s">
        <v>50</v>
      </c>
      <c r="D27" s="14"/>
      <c r="E27" s="14"/>
      <c r="F27" s="14" t="s">
        <v>139</v>
      </c>
      <c r="G27" s="14"/>
      <c r="H27" s="18" t="s">
        <v>140</v>
      </c>
      <c r="I27" s="12" t="s">
        <v>54</v>
      </c>
      <c r="J27" s="12" t="s">
        <v>141</v>
      </c>
      <c r="K27" s="13" t="s">
        <v>67</v>
      </c>
      <c r="L27" s="15">
        <v>1</v>
      </c>
      <c r="M27" s="16">
        <v>1384.5</v>
      </c>
      <c r="N27" s="16">
        <v>1</v>
      </c>
      <c r="O27" s="16">
        <v>1384.5</v>
      </c>
      <c r="P27" s="49">
        <v>0</v>
      </c>
      <c r="Q27" s="49">
        <v>0</v>
      </c>
      <c r="R27" s="49">
        <v>6</v>
      </c>
      <c r="S27" s="49">
        <v>0</v>
      </c>
      <c r="T27" s="49">
        <v>6</v>
      </c>
      <c r="U27" s="42"/>
      <c r="V27" s="17">
        <f t="shared" si="7"/>
        <v>0</v>
      </c>
      <c r="W27" s="22" t="str">
        <f t="shared" si="8"/>
        <v>×</v>
      </c>
      <c r="X27" s="22" t="str">
        <f t="shared" si="9"/>
        <v>×</v>
      </c>
      <c r="Y27" s="22" t="str">
        <f t="shared" si="10"/>
        <v>×</v>
      </c>
      <c r="Z27" s="69" t="str">
        <f t="shared" si="11"/>
        <v/>
      </c>
      <c r="AA27" s="67">
        <f t="shared" si="5"/>
        <v>0</v>
      </c>
      <c r="AB27" s="1">
        <f t="shared" si="6"/>
        <v>1</v>
      </c>
      <c r="AC27" s="1" t="s">
        <v>581</v>
      </c>
    </row>
    <row r="28" spans="1:29" ht="14.25" customHeight="1">
      <c r="A28" s="12">
        <v>25</v>
      </c>
      <c r="B28" s="12">
        <v>1</v>
      </c>
      <c r="C28" s="13" t="s">
        <v>50</v>
      </c>
      <c r="D28" s="14"/>
      <c r="E28" s="14"/>
      <c r="F28" s="14" t="s">
        <v>142</v>
      </c>
      <c r="G28" s="14"/>
      <c r="H28" s="18" t="s">
        <v>143</v>
      </c>
      <c r="I28" s="12" t="s">
        <v>54</v>
      </c>
      <c r="J28" s="12" t="s">
        <v>144</v>
      </c>
      <c r="K28" s="13" t="s">
        <v>138</v>
      </c>
      <c r="L28" s="15">
        <v>1</v>
      </c>
      <c r="M28" s="16">
        <v>1013.9</v>
      </c>
      <c r="N28" s="16">
        <v>1</v>
      </c>
      <c r="O28" s="16">
        <v>1013.9</v>
      </c>
      <c r="P28" s="49">
        <v>0</v>
      </c>
      <c r="Q28" s="49">
        <v>0</v>
      </c>
      <c r="R28" s="49">
        <v>1</v>
      </c>
      <c r="S28" s="49">
        <v>0</v>
      </c>
      <c r="T28" s="49">
        <v>1</v>
      </c>
      <c r="U28" s="42"/>
      <c r="V28" s="17">
        <f t="shared" ref="V28:V71" si="12">T28*U28</f>
        <v>0</v>
      </c>
      <c r="W28" s="22" t="str">
        <f t="shared" ref="W28:W41" si="13">IF(U28="","×","○")</f>
        <v>×</v>
      </c>
      <c r="X28" s="22" t="str">
        <f t="shared" ref="X28:X41" si="14">IF(U28&gt;=1,"○","×")</f>
        <v>×</v>
      </c>
      <c r="Y28" s="22" t="str">
        <f t="shared" ref="Y28:Y41" si="15">IF(ISNUMBER(U28),IF(INT(U28)=U28,"○","×"),"×")</f>
        <v>×</v>
      </c>
      <c r="Z28" s="69" t="str">
        <f t="shared" ref="Z28:Z41" si="16">IF(W28="○",IF(OR(X28="×",Y28="×"),"←見積単価（税別）欄には、1以上の整数を入力してください",""),"")</f>
        <v/>
      </c>
      <c r="AA28" s="67">
        <f t="shared" si="5"/>
        <v>0</v>
      </c>
      <c r="AB28" s="1">
        <f t="shared" si="6"/>
        <v>1</v>
      </c>
      <c r="AC28" s="1" t="s">
        <v>581</v>
      </c>
    </row>
    <row r="29" spans="1:29" ht="14.25" customHeight="1">
      <c r="A29" s="12">
        <v>26</v>
      </c>
      <c r="B29" s="12">
        <v>1</v>
      </c>
      <c r="C29" s="13" t="s">
        <v>50</v>
      </c>
      <c r="D29" s="14"/>
      <c r="E29" s="14"/>
      <c r="F29" s="14" t="s">
        <v>145</v>
      </c>
      <c r="G29" s="14"/>
      <c r="H29" s="18" t="s">
        <v>146</v>
      </c>
      <c r="I29" s="12" t="s">
        <v>54</v>
      </c>
      <c r="J29" s="12" t="s">
        <v>147</v>
      </c>
      <c r="K29" s="13" t="s">
        <v>148</v>
      </c>
      <c r="L29" s="15">
        <v>10</v>
      </c>
      <c r="M29" s="16">
        <v>507.8</v>
      </c>
      <c r="N29" s="16">
        <v>10</v>
      </c>
      <c r="O29" s="16">
        <v>5078</v>
      </c>
      <c r="P29" s="49">
        <v>0</v>
      </c>
      <c r="Q29" s="49">
        <v>0</v>
      </c>
      <c r="R29" s="49">
        <v>1</v>
      </c>
      <c r="S29" s="49">
        <v>0</v>
      </c>
      <c r="T29" s="49">
        <v>1</v>
      </c>
      <c r="U29" s="42"/>
      <c r="V29" s="17">
        <f t="shared" si="12"/>
        <v>0</v>
      </c>
      <c r="W29" s="22" t="str">
        <f t="shared" si="13"/>
        <v>×</v>
      </c>
      <c r="X29" s="22" t="str">
        <f t="shared" si="14"/>
        <v>×</v>
      </c>
      <c r="Y29" s="22" t="str">
        <f t="shared" si="15"/>
        <v>×</v>
      </c>
      <c r="Z29" s="69" t="str">
        <f t="shared" si="16"/>
        <v/>
      </c>
      <c r="AA29" s="67">
        <f t="shared" si="5"/>
        <v>0</v>
      </c>
      <c r="AB29" s="1">
        <f t="shared" si="6"/>
        <v>1</v>
      </c>
      <c r="AC29" s="1" t="s">
        <v>581</v>
      </c>
    </row>
    <row r="30" spans="1:29" ht="14.25" customHeight="1">
      <c r="A30" s="12">
        <v>27</v>
      </c>
      <c r="B30" s="12">
        <v>1</v>
      </c>
      <c r="C30" s="13" t="s">
        <v>50</v>
      </c>
      <c r="D30" s="14" t="s">
        <v>149</v>
      </c>
      <c r="E30" s="14"/>
      <c r="F30" s="14" t="s">
        <v>149</v>
      </c>
      <c r="G30" s="14" t="s">
        <v>149</v>
      </c>
      <c r="H30" s="18" t="s">
        <v>150</v>
      </c>
      <c r="I30" s="12" t="s">
        <v>54</v>
      </c>
      <c r="J30" s="12" t="s">
        <v>151</v>
      </c>
      <c r="K30" s="13" t="s">
        <v>152</v>
      </c>
      <c r="L30" s="15">
        <v>1</v>
      </c>
      <c r="M30" s="16">
        <v>19.8</v>
      </c>
      <c r="N30" s="16">
        <v>30</v>
      </c>
      <c r="O30" s="16">
        <v>594</v>
      </c>
      <c r="P30" s="49">
        <v>1</v>
      </c>
      <c r="Q30" s="49">
        <v>0</v>
      </c>
      <c r="R30" s="49">
        <v>80</v>
      </c>
      <c r="S30" s="49">
        <v>1</v>
      </c>
      <c r="T30" s="49">
        <v>82</v>
      </c>
      <c r="U30" s="42"/>
      <c r="V30" s="17">
        <f t="shared" si="12"/>
        <v>0</v>
      </c>
      <c r="W30" s="22" t="str">
        <f t="shared" si="13"/>
        <v>×</v>
      </c>
      <c r="X30" s="22" t="str">
        <f t="shared" si="14"/>
        <v>×</v>
      </c>
      <c r="Y30" s="22" t="str">
        <f t="shared" si="15"/>
        <v>×</v>
      </c>
      <c r="Z30" s="69" t="str">
        <f t="shared" si="16"/>
        <v/>
      </c>
      <c r="AA30" s="67">
        <f t="shared" si="5"/>
        <v>0</v>
      </c>
      <c r="AB30" s="1">
        <f t="shared" si="6"/>
        <v>1</v>
      </c>
      <c r="AC30" s="1" t="s">
        <v>581</v>
      </c>
    </row>
    <row r="31" spans="1:29" ht="14.25" customHeight="1">
      <c r="A31" s="12">
        <v>28</v>
      </c>
      <c r="B31" s="12">
        <v>1</v>
      </c>
      <c r="C31" s="13" t="s">
        <v>50</v>
      </c>
      <c r="D31" s="14"/>
      <c r="E31" s="14"/>
      <c r="F31" s="14" t="s">
        <v>153</v>
      </c>
      <c r="G31" s="14"/>
      <c r="H31" s="18" t="s">
        <v>154</v>
      </c>
      <c r="I31" s="12" t="s">
        <v>54</v>
      </c>
      <c r="J31" s="12" t="s">
        <v>155</v>
      </c>
      <c r="K31" s="13" t="s">
        <v>67</v>
      </c>
      <c r="L31" s="15">
        <v>1</v>
      </c>
      <c r="M31" s="16">
        <v>16618</v>
      </c>
      <c r="N31" s="16">
        <v>1</v>
      </c>
      <c r="O31" s="16">
        <v>16618</v>
      </c>
      <c r="P31" s="49">
        <v>0</v>
      </c>
      <c r="Q31" s="49">
        <v>0</v>
      </c>
      <c r="R31" s="49">
        <v>75</v>
      </c>
      <c r="S31" s="49">
        <v>0</v>
      </c>
      <c r="T31" s="49">
        <v>75</v>
      </c>
      <c r="U31" s="42"/>
      <c r="V31" s="17">
        <f t="shared" si="12"/>
        <v>0</v>
      </c>
      <c r="W31" s="22" t="str">
        <f t="shared" si="13"/>
        <v>×</v>
      </c>
      <c r="X31" s="22" t="str">
        <f t="shared" si="14"/>
        <v>×</v>
      </c>
      <c r="Y31" s="22" t="str">
        <f t="shared" si="15"/>
        <v>×</v>
      </c>
      <c r="Z31" s="69" t="str">
        <f t="shared" si="16"/>
        <v/>
      </c>
      <c r="AA31" s="67">
        <f t="shared" si="5"/>
        <v>0</v>
      </c>
      <c r="AB31" s="1">
        <f t="shared" si="6"/>
        <v>1</v>
      </c>
      <c r="AC31" s="1" t="s">
        <v>581</v>
      </c>
    </row>
    <row r="32" spans="1:29" ht="14.25" customHeight="1">
      <c r="A32" s="12">
        <v>29</v>
      </c>
      <c r="B32" s="12">
        <v>1</v>
      </c>
      <c r="C32" s="13" t="s">
        <v>50</v>
      </c>
      <c r="D32" s="14"/>
      <c r="E32" s="14"/>
      <c r="F32" s="14" t="s">
        <v>156</v>
      </c>
      <c r="G32" s="14"/>
      <c r="H32" s="18" t="s">
        <v>157</v>
      </c>
      <c r="I32" s="12" t="s">
        <v>54</v>
      </c>
      <c r="J32" s="12" t="s">
        <v>158</v>
      </c>
      <c r="K32" s="13" t="s">
        <v>56</v>
      </c>
      <c r="L32" s="15">
        <v>1</v>
      </c>
      <c r="M32" s="16">
        <v>25002</v>
      </c>
      <c r="N32" s="16">
        <v>1</v>
      </c>
      <c r="O32" s="16">
        <v>25002</v>
      </c>
      <c r="P32" s="49">
        <v>0</v>
      </c>
      <c r="Q32" s="49">
        <v>0</v>
      </c>
      <c r="R32" s="49">
        <v>3</v>
      </c>
      <c r="S32" s="49">
        <v>0</v>
      </c>
      <c r="T32" s="49">
        <v>3</v>
      </c>
      <c r="U32" s="42"/>
      <c r="V32" s="17">
        <f t="shared" si="12"/>
        <v>0</v>
      </c>
      <c r="W32" s="22" t="str">
        <f t="shared" si="13"/>
        <v>×</v>
      </c>
      <c r="X32" s="22" t="str">
        <f t="shared" si="14"/>
        <v>×</v>
      </c>
      <c r="Y32" s="22" t="str">
        <f t="shared" si="15"/>
        <v>×</v>
      </c>
      <c r="Z32" s="69" t="str">
        <f t="shared" si="16"/>
        <v/>
      </c>
      <c r="AA32" s="67">
        <f t="shared" si="5"/>
        <v>0</v>
      </c>
      <c r="AB32" s="1">
        <f t="shared" si="6"/>
        <v>1</v>
      </c>
      <c r="AC32" s="1" t="s">
        <v>581</v>
      </c>
    </row>
    <row r="33" spans="1:29" ht="14.25" customHeight="1">
      <c r="A33" s="12">
        <v>30</v>
      </c>
      <c r="B33" s="12">
        <v>1</v>
      </c>
      <c r="C33" s="13" t="s">
        <v>50</v>
      </c>
      <c r="D33" s="14" t="s">
        <v>159</v>
      </c>
      <c r="E33" s="14"/>
      <c r="F33" s="14" t="s">
        <v>160</v>
      </c>
      <c r="G33" s="14"/>
      <c r="H33" s="18" t="s">
        <v>161</v>
      </c>
      <c r="I33" s="12" t="s">
        <v>54</v>
      </c>
      <c r="J33" s="12" t="s">
        <v>162</v>
      </c>
      <c r="K33" s="13" t="s">
        <v>67</v>
      </c>
      <c r="L33" s="15">
        <v>1</v>
      </c>
      <c r="M33" s="16">
        <v>63587</v>
      </c>
      <c r="N33" s="16">
        <v>1</v>
      </c>
      <c r="O33" s="16">
        <v>63587</v>
      </c>
      <c r="P33" s="49">
        <v>15</v>
      </c>
      <c r="Q33" s="49">
        <v>0</v>
      </c>
      <c r="R33" s="49">
        <v>75</v>
      </c>
      <c r="S33" s="49">
        <v>0</v>
      </c>
      <c r="T33" s="49">
        <v>90</v>
      </c>
      <c r="U33" s="42"/>
      <c r="V33" s="17">
        <f t="shared" si="12"/>
        <v>0</v>
      </c>
      <c r="W33" s="22" t="str">
        <f t="shared" si="13"/>
        <v>×</v>
      </c>
      <c r="X33" s="22" t="str">
        <f t="shared" si="14"/>
        <v>×</v>
      </c>
      <c r="Y33" s="22" t="str">
        <f t="shared" si="15"/>
        <v>×</v>
      </c>
      <c r="Z33" s="69" t="str">
        <f t="shared" si="16"/>
        <v/>
      </c>
      <c r="AA33" s="67">
        <f t="shared" si="5"/>
        <v>0</v>
      </c>
      <c r="AB33" s="1">
        <f t="shared" si="6"/>
        <v>1</v>
      </c>
      <c r="AC33" s="1" t="s">
        <v>581</v>
      </c>
    </row>
    <row r="34" spans="1:29" ht="14.25" customHeight="1">
      <c r="A34" s="12">
        <v>31</v>
      </c>
      <c r="B34" s="12">
        <v>1</v>
      </c>
      <c r="C34" s="13" t="s">
        <v>50</v>
      </c>
      <c r="D34" s="14" t="s">
        <v>160</v>
      </c>
      <c r="E34" s="14"/>
      <c r="F34" s="14"/>
      <c r="G34" s="14"/>
      <c r="H34" s="18" t="s">
        <v>163</v>
      </c>
      <c r="I34" s="12" t="s">
        <v>54</v>
      </c>
      <c r="J34" s="12" t="s">
        <v>164</v>
      </c>
      <c r="K34" s="13" t="s">
        <v>67</v>
      </c>
      <c r="L34" s="15">
        <v>1</v>
      </c>
      <c r="M34" s="16">
        <v>35620</v>
      </c>
      <c r="N34" s="16">
        <v>1</v>
      </c>
      <c r="O34" s="16">
        <v>35620</v>
      </c>
      <c r="P34" s="49">
        <v>5</v>
      </c>
      <c r="Q34" s="49">
        <v>0</v>
      </c>
      <c r="R34" s="49">
        <v>0</v>
      </c>
      <c r="S34" s="49">
        <v>0</v>
      </c>
      <c r="T34" s="49">
        <v>5</v>
      </c>
      <c r="U34" s="42"/>
      <c r="V34" s="17">
        <f t="shared" si="12"/>
        <v>0</v>
      </c>
      <c r="W34" s="22" t="str">
        <f t="shared" si="13"/>
        <v>×</v>
      </c>
      <c r="X34" s="22" t="str">
        <f t="shared" si="14"/>
        <v>×</v>
      </c>
      <c r="Y34" s="22" t="str">
        <f t="shared" si="15"/>
        <v>×</v>
      </c>
      <c r="Z34" s="69" t="str">
        <f t="shared" si="16"/>
        <v/>
      </c>
      <c r="AA34" s="67">
        <f t="shared" si="5"/>
        <v>0</v>
      </c>
      <c r="AB34" s="1">
        <f t="shared" si="6"/>
        <v>1</v>
      </c>
      <c r="AC34" s="1" t="s">
        <v>581</v>
      </c>
    </row>
    <row r="35" spans="1:29" ht="14.25" customHeight="1">
      <c r="A35" s="12">
        <v>32</v>
      </c>
      <c r="B35" s="12">
        <v>1</v>
      </c>
      <c r="C35" s="13" t="s">
        <v>50</v>
      </c>
      <c r="D35" s="14" t="s">
        <v>165</v>
      </c>
      <c r="E35" s="14"/>
      <c r="F35" s="14" t="s">
        <v>165</v>
      </c>
      <c r="G35" s="14" t="s">
        <v>165</v>
      </c>
      <c r="H35" s="18" t="s">
        <v>166</v>
      </c>
      <c r="I35" s="12" t="s">
        <v>54</v>
      </c>
      <c r="J35" s="12" t="s">
        <v>167</v>
      </c>
      <c r="K35" s="13" t="s">
        <v>126</v>
      </c>
      <c r="L35" s="15">
        <v>140</v>
      </c>
      <c r="M35" s="16">
        <v>128.19999999999999</v>
      </c>
      <c r="N35" s="16">
        <v>140</v>
      </c>
      <c r="O35" s="16">
        <v>17948</v>
      </c>
      <c r="P35" s="49">
        <v>1</v>
      </c>
      <c r="Q35" s="49">
        <v>0</v>
      </c>
      <c r="R35" s="49">
        <v>10</v>
      </c>
      <c r="S35" s="49">
        <v>18</v>
      </c>
      <c r="T35" s="49">
        <v>29</v>
      </c>
      <c r="U35" s="42"/>
      <c r="V35" s="17">
        <f t="shared" si="12"/>
        <v>0</v>
      </c>
      <c r="W35" s="22" t="str">
        <f t="shared" si="13"/>
        <v>×</v>
      </c>
      <c r="X35" s="22" t="str">
        <f t="shared" si="14"/>
        <v>×</v>
      </c>
      <c r="Y35" s="22" t="str">
        <f t="shared" si="15"/>
        <v>×</v>
      </c>
      <c r="Z35" s="69" t="str">
        <f t="shared" si="16"/>
        <v/>
      </c>
      <c r="AA35" s="67">
        <f t="shared" si="5"/>
        <v>0</v>
      </c>
      <c r="AB35" s="1">
        <f t="shared" si="6"/>
        <v>1</v>
      </c>
      <c r="AC35" s="1" t="s">
        <v>581</v>
      </c>
    </row>
    <row r="36" spans="1:29" ht="14.25" customHeight="1">
      <c r="A36" s="12">
        <v>33</v>
      </c>
      <c r="B36" s="12">
        <v>1</v>
      </c>
      <c r="C36" s="13" t="s">
        <v>50</v>
      </c>
      <c r="D36" s="14" t="s">
        <v>168</v>
      </c>
      <c r="E36" s="14"/>
      <c r="F36" s="14" t="s">
        <v>168</v>
      </c>
      <c r="G36" s="14" t="s">
        <v>168</v>
      </c>
      <c r="H36" s="18" t="s">
        <v>169</v>
      </c>
      <c r="I36" s="12" t="s">
        <v>54</v>
      </c>
      <c r="J36" s="12" t="s">
        <v>170</v>
      </c>
      <c r="K36" s="13" t="s">
        <v>126</v>
      </c>
      <c r="L36" s="15">
        <v>140</v>
      </c>
      <c r="M36" s="16">
        <v>49.1</v>
      </c>
      <c r="N36" s="16">
        <v>140</v>
      </c>
      <c r="O36" s="16">
        <v>6874</v>
      </c>
      <c r="P36" s="49">
        <v>1</v>
      </c>
      <c r="Q36" s="49">
        <v>0</v>
      </c>
      <c r="R36" s="49">
        <v>10</v>
      </c>
      <c r="S36" s="49">
        <v>18</v>
      </c>
      <c r="T36" s="49">
        <v>29</v>
      </c>
      <c r="U36" s="42"/>
      <c r="V36" s="17">
        <f t="shared" ref="V36:V39" si="17">T36*U36</f>
        <v>0</v>
      </c>
      <c r="W36" s="22" t="str">
        <f t="shared" ref="W36:W39" si="18">IF(U36="","×","○")</f>
        <v>×</v>
      </c>
      <c r="X36" s="22" t="str">
        <f t="shared" ref="X36:X39" si="19">IF(U36&gt;=1,"○","×")</f>
        <v>×</v>
      </c>
      <c r="Y36" s="22" t="str">
        <f t="shared" ref="Y36:Y39" si="20">IF(ISNUMBER(U36),IF(INT(U36)=U36,"○","×"),"×")</f>
        <v>×</v>
      </c>
      <c r="Z36" s="69" t="str">
        <f t="shared" ref="Z36:Z39" si="21">IF(W36="○",IF(OR(X36="×",Y36="×"),"←見積単価（税別）欄には、1以上の整数を入力してください",""),"")</f>
        <v/>
      </c>
      <c r="AA36" s="67">
        <f t="shared" si="5"/>
        <v>0</v>
      </c>
      <c r="AB36" s="1">
        <f t="shared" si="6"/>
        <v>1</v>
      </c>
      <c r="AC36" s="1" t="s">
        <v>581</v>
      </c>
    </row>
    <row r="37" spans="1:29" ht="14.25" customHeight="1">
      <c r="A37" s="12">
        <v>34</v>
      </c>
      <c r="B37" s="12">
        <v>1</v>
      </c>
      <c r="C37" s="13" t="s">
        <v>50</v>
      </c>
      <c r="D37" s="14"/>
      <c r="E37" s="14"/>
      <c r="F37" s="14" t="s">
        <v>171</v>
      </c>
      <c r="G37" s="14"/>
      <c r="H37" s="18" t="s">
        <v>172</v>
      </c>
      <c r="I37" s="12" t="s">
        <v>54</v>
      </c>
      <c r="J37" s="12" t="s">
        <v>173</v>
      </c>
      <c r="K37" s="13" t="s">
        <v>126</v>
      </c>
      <c r="L37" s="15">
        <v>140</v>
      </c>
      <c r="M37" s="16">
        <v>7.9</v>
      </c>
      <c r="N37" s="16">
        <v>140</v>
      </c>
      <c r="O37" s="16">
        <v>1106</v>
      </c>
      <c r="P37" s="49">
        <v>0</v>
      </c>
      <c r="Q37" s="49">
        <v>0</v>
      </c>
      <c r="R37" s="49">
        <v>7</v>
      </c>
      <c r="S37" s="49">
        <v>0</v>
      </c>
      <c r="T37" s="49">
        <v>7</v>
      </c>
      <c r="U37" s="42"/>
      <c r="V37" s="17">
        <f t="shared" si="17"/>
        <v>0</v>
      </c>
      <c r="W37" s="22" t="str">
        <f t="shared" si="18"/>
        <v>×</v>
      </c>
      <c r="X37" s="22" t="str">
        <f t="shared" si="19"/>
        <v>×</v>
      </c>
      <c r="Y37" s="22" t="str">
        <f t="shared" si="20"/>
        <v>×</v>
      </c>
      <c r="Z37" s="69" t="str">
        <f t="shared" si="21"/>
        <v/>
      </c>
      <c r="AA37" s="67">
        <f t="shared" si="5"/>
        <v>0</v>
      </c>
      <c r="AB37" s="1">
        <f t="shared" si="6"/>
        <v>1</v>
      </c>
      <c r="AC37" s="1" t="s">
        <v>581</v>
      </c>
    </row>
    <row r="38" spans="1:29" ht="14.25" customHeight="1">
      <c r="A38" s="12">
        <v>35</v>
      </c>
      <c r="B38" s="12">
        <v>1</v>
      </c>
      <c r="C38" s="13" t="s">
        <v>50</v>
      </c>
      <c r="D38" s="14"/>
      <c r="E38" s="14"/>
      <c r="F38" s="14" t="s">
        <v>174</v>
      </c>
      <c r="G38" s="14"/>
      <c r="H38" s="18" t="s">
        <v>175</v>
      </c>
      <c r="I38" s="12" t="s">
        <v>54</v>
      </c>
      <c r="J38" s="12" t="s">
        <v>176</v>
      </c>
      <c r="K38" s="13" t="s">
        <v>126</v>
      </c>
      <c r="L38" s="15">
        <v>140</v>
      </c>
      <c r="M38" s="16">
        <v>15.5</v>
      </c>
      <c r="N38" s="16">
        <v>140</v>
      </c>
      <c r="O38" s="16">
        <v>2170</v>
      </c>
      <c r="P38" s="49">
        <v>0</v>
      </c>
      <c r="Q38" s="49">
        <v>0</v>
      </c>
      <c r="R38" s="49">
        <v>5</v>
      </c>
      <c r="S38" s="49">
        <v>0</v>
      </c>
      <c r="T38" s="49">
        <v>5</v>
      </c>
      <c r="U38" s="42"/>
      <c r="V38" s="17">
        <f t="shared" si="17"/>
        <v>0</v>
      </c>
      <c r="W38" s="22" t="str">
        <f t="shared" si="18"/>
        <v>×</v>
      </c>
      <c r="X38" s="22" t="str">
        <f t="shared" si="19"/>
        <v>×</v>
      </c>
      <c r="Y38" s="22" t="str">
        <f t="shared" si="20"/>
        <v>×</v>
      </c>
      <c r="Z38" s="69" t="str">
        <f t="shared" si="21"/>
        <v/>
      </c>
      <c r="AA38" s="67">
        <f t="shared" si="5"/>
        <v>0</v>
      </c>
      <c r="AB38" s="1">
        <f t="shared" si="6"/>
        <v>1</v>
      </c>
      <c r="AC38" s="1" t="s">
        <v>581</v>
      </c>
    </row>
    <row r="39" spans="1:29" ht="14.25" customHeight="1">
      <c r="A39" s="12">
        <v>36</v>
      </c>
      <c r="B39" s="12">
        <v>1</v>
      </c>
      <c r="C39" s="13" t="s">
        <v>50</v>
      </c>
      <c r="D39" s="14"/>
      <c r="E39" s="14"/>
      <c r="F39" s="14"/>
      <c r="G39" s="14" t="s">
        <v>177</v>
      </c>
      <c r="H39" s="18" t="s">
        <v>178</v>
      </c>
      <c r="I39" s="12" t="s">
        <v>54</v>
      </c>
      <c r="J39" s="12" t="s">
        <v>179</v>
      </c>
      <c r="K39" s="13" t="s">
        <v>180</v>
      </c>
      <c r="L39" s="15">
        <v>20</v>
      </c>
      <c r="M39" s="16">
        <v>132.9</v>
      </c>
      <c r="N39" s="16">
        <v>20</v>
      </c>
      <c r="O39" s="16">
        <v>2658</v>
      </c>
      <c r="P39" s="49">
        <v>0</v>
      </c>
      <c r="Q39" s="49">
        <v>0</v>
      </c>
      <c r="R39" s="49">
        <v>0</v>
      </c>
      <c r="S39" s="49">
        <v>1</v>
      </c>
      <c r="T39" s="49">
        <v>1</v>
      </c>
      <c r="U39" s="42"/>
      <c r="V39" s="17">
        <f t="shared" si="17"/>
        <v>0</v>
      </c>
      <c r="W39" s="22" t="str">
        <f t="shared" si="18"/>
        <v>×</v>
      </c>
      <c r="X39" s="22" t="str">
        <f t="shared" si="19"/>
        <v>×</v>
      </c>
      <c r="Y39" s="22" t="str">
        <f t="shared" si="20"/>
        <v>×</v>
      </c>
      <c r="Z39" s="69" t="str">
        <f t="shared" si="21"/>
        <v/>
      </c>
      <c r="AA39" s="67">
        <f t="shared" si="5"/>
        <v>0</v>
      </c>
      <c r="AB39" s="1">
        <f t="shared" si="6"/>
        <v>1</v>
      </c>
      <c r="AC39" s="1" t="s">
        <v>581</v>
      </c>
    </row>
    <row r="40" spans="1:29" ht="14.25" customHeight="1">
      <c r="A40" s="12">
        <v>37</v>
      </c>
      <c r="B40" s="12">
        <v>1</v>
      </c>
      <c r="C40" s="13" t="s">
        <v>50</v>
      </c>
      <c r="D40" s="14" t="s">
        <v>181</v>
      </c>
      <c r="E40" s="14"/>
      <c r="F40" s="14"/>
      <c r="G40" s="14"/>
      <c r="H40" s="18" t="s">
        <v>182</v>
      </c>
      <c r="I40" s="12" t="s">
        <v>54</v>
      </c>
      <c r="J40" s="12" t="s">
        <v>183</v>
      </c>
      <c r="K40" s="13" t="s">
        <v>56</v>
      </c>
      <c r="L40" s="15">
        <v>1</v>
      </c>
      <c r="M40" s="16">
        <v>5192.2</v>
      </c>
      <c r="N40" s="16">
        <v>1</v>
      </c>
      <c r="O40" s="16">
        <v>5192.2</v>
      </c>
      <c r="P40" s="49">
        <v>26</v>
      </c>
      <c r="Q40" s="49">
        <v>0</v>
      </c>
      <c r="R40" s="49">
        <v>0</v>
      </c>
      <c r="S40" s="49">
        <v>0</v>
      </c>
      <c r="T40" s="49">
        <v>26</v>
      </c>
      <c r="U40" s="42"/>
      <c r="V40" s="17">
        <f t="shared" si="12"/>
        <v>0</v>
      </c>
      <c r="W40" s="22" t="str">
        <f t="shared" si="13"/>
        <v>×</v>
      </c>
      <c r="X40" s="22" t="str">
        <f t="shared" si="14"/>
        <v>×</v>
      </c>
      <c r="Y40" s="22" t="str">
        <f t="shared" si="15"/>
        <v>×</v>
      </c>
      <c r="Z40" s="69" t="str">
        <f t="shared" si="16"/>
        <v/>
      </c>
      <c r="AA40" s="67">
        <f t="shared" si="5"/>
        <v>0</v>
      </c>
      <c r="AB40" s="1">
        <f t="shared" si="6"/>
        <v>1</v>
      </c>
      <c r="AC40" s="1" t="s">
        <v>581</v>
      </c>
    </row>
    <row r="41" spans="1:29" ht="14.25" customHeight="1">
      <c r="A41" s="12">
        <v>38</v>
      </c>
      <c r="B41" s="12">
        <v>1</v>
      </c>
      <c r="C41" s="13" t="s">
        <v>50</v>
      </c>
      <c r="D41" s="14" t="s">
        <v>184</v>
      </c>
      <c r="E41" s="14"/>
      <c r="F41" s="14"/>
      <c r="G41" s="14" t="s">
        <v>184</v>
      </c>
      <c r="H41" s="18" t="s">
        <v>185</v>
      </c>
      <c r="I41" s="12" t="s">
        <v>54</v>
      </c>
      <c r="J41" s="12" t="s">
        <v>186</v>
      </c>
      <c r="K41" s="13" t="s">
        <v>56</v>
      </c>
      <c r="L41" s="15">
        <v>1</v>
      </c>
      <c r="M41" s="16">
        <v>5781.4</v>
      </c>
      <c r="N41" s="16">
        <v>1</v>
      </c>
      <c r="O41" s="16">
        <v>5781.4</v>
      </c>
      <c r="P41" s="49">
        <v>17</v>
      </c>
      <c r="Q41" s="49">
        <v>0</v>
      </c>
      <c r="R41" s="49">
        <v>0</v>
      </c>
      <c r="S41" s="49">
        <v>1</v>
      </c>
      <c r="T41" s="49">
        <v>18</v>
      </c>
      <c r="U41" s="42"/>
      <c r="V41" s="17">
        <f t="shared" si="12"/>
        <v>0</v>
      </c>
      <c r="W41" s="22" t="str">
        <f t="shared" si="13"/>
        <v>×</v>
      </c>
      <c r="X41" s="22" t="str">
        <f t="shared" si="14"/>
        <v>×</v>
      </c>
      <c r="Y41" s="22" t="str">
        <f t="shared" si="15"/>
        <v>×</v>
      </c>
      <c r="Z41" s="69" t="str">
        <f t="shared" si="16"/>
        <v/>
      </c>
      <c r="AA41" s="67">
        <f t="shared" si="5"/>
        <v>0</v>
      </c>
      <c r="AB41" s="1">
        <f t="shared" si="6"/>
        <v>1</v>
      </c>
      <c r="AC41" s="1" t="s">
        <v>581</v>
      </c>
    </row>
    <row r="42" spans="1:29" ht="14.25" customHeight="1">
      <c r="A42" s="12">
        <v>39</v>
      </c>
      <c r="B42" s="12">
        <v>1</v>
      </c>
      <c r="C42" s="13" t="s">
        <v>50</v>
      </c>
      <c r="D42" s="14"/>
      <c r="E42" s="14"/>
      <c r="F42" s="14" t="s">
        <v>187</v>
      </c>
      <c r="G42" s="14"/>
      <c r="H42" s="18" t="s">
        <v>188</v>
      </c>
      <c r="I42" s="12" t="s">
        <v>54</v>
      </c>
      <c r="J42" s="12" t="s">
        <v>189</v>
      </c>
      <c r="K42" s="13" t="s">
        <v>190</v>
      </c>
      <c r="L42" s="15">
        <v>5</v>
      </c>
      <c r="M42" s="16">
        <v>8148</v>
      </c>
      <c r="N42" s="16">
        <v>5</v>
      </c>
      <c r="O42" s="16">
        <v>40740</v>
      </c>
      <c r="P42" s="49">
        <v>0</v>
      </c>
      <c r="Q42" s="49">
        <v>0</v>
      </c>
      <c r="R42" s="49">
        <v>35</v>
      </c>
      <c r="S42" s="49">
        <v>0</v>
      </c>
      <c r="T42" s="49">
        <v>35</v>
      </c>
      <c r="U42" s="42"/>
      <c r="V42" s="17">
        <f t="shared" ref="V42:V44" si="22">T42*U42</f>
        <v>0</v>
      </c>
      <c r="W42" s="22" t="str">
        <f t="shared" ref="W42" si="23">IF(U42="","×","○")</f>
        <v>×</v>
      </c>
      <c r="X42" s="22" t="str">
        <f t="shared" ref="X42" si="24">IF(U42&gt;=1,"○","×")</f>
        <v>×</v>
      </c>
      <c r="Y42" s="22" t="str">
        <f t="shared" ref="Y42" si="25">IF(ISNUMBER(U42),IF(INT(U42)=U42,"○","×"),"×")</f>
        <v>×</v>
      </c>
      <c r="Z42" s="69" t="str">
        <f t="shared" ref="Z42:Z44" si="26">IF(W42="○",IF(OR(X42="×",Y42="×"),"←見積単価（税別）欄には、1以上の整数を入力してください",""),"")</f>
        <v/>
      </c>
      <c r="AA42" s="67">
        <f t="shared" si="5"/>
        <v>0</v>
      </c>
      <c r="AB42" s="1">
        <f t="shared" si="6"/>
        <v>1</v>
      </c>
      <c r="AC42" s="1" t="s">
        <v>581</v>
      </c>
    </row>
    <row r="43" spans="1:29" ht="14.25" customHeight="1">
      <c r="A43" s="12">
        <v>40</v>
      </c>
      <c r="B43" s="12">
        <v>1</v>
      </c>
      <c r="C43" s="13" t="s">
        <v>50</v>
      </c>
      <c r="D43" s="14"/>
      <c r="E43" s="14"/>
      <c r="F43" s="14" t="s">
        <v>191</v>
      </c>
      <c r="G43" s="14"/>
      <c r="H43" s="18" t="s">
        <v>192</v>
      </c>
      <c r="I43" s="12" t="s">
        <v>54</v>
      </c>
      <c r="J43" s="12" t="s">
        <v>193</v>
      </c>
      <c r="K43" s="13" t="s">
        <v>190</v>
      </c>
      <c r="L43" s="15">
        <v>5</v>
      </c>
      <c r="M43" s="16">
        <v>16698</v>
      </c>
      <c r="N43" s="16">
        <v>5</v>
      </c>
      <c r="O43" s="16">
        <v>83490</v>
      </c>
      <c r="P43" s="49">
        <v>0</v>
      </c>
      <c r="Q43" s="49">
        <v>0</v>
      </c>
      <c r="R43" s="49">
        <v>6</v>
      </c>
      <c r="S43" s="49">
        <v>0</v>
      </c>
      <c r="T43" s="49">
        <v>6</v>
      </c>
      <c r="U43" s="42"/>
      <c r="V43" s="17">
        <f t="shared" si="22"/>
        <v>0</v>
      </c>
      <c r="W43" s="22" t="str">
        <f t="shared" ref="W43:W44" si="27">IF(U43="","×","○")</f>
        <v>×</v>
      </c>
      <c r="X43" s="22" t="str">
        <f t="shared" ref="X43:X44" si="28">IF(U43&gt;=1,"○","×")</f>
        <v>×</v>
      </c>
      <c r="Y43" s="22" t="str">
        <f t="shared" ref="Y43:Y44" si="29">IF(ISNUMBER(U43),IF(INT(U43)=U43,"○","×"),"×")</f>
        <v>×</v>
      </c>
      <c r="Z43" s="69" t="str">
        <f t="shared" si="26"/>
        <v/>
      </c>
      <c r="AA43" s="67">
        <f t="shared" si="5"/>
        <v>0</v>
      </c>
      <c r="AB43" s="1">
        <f t="shared" si="6"/>
        <v>1</v>
      </c>
      <c r="AC43" s="1" t="s">
        <v>581</v>
      </c>
    </row>
    <row r="44" spans="1:29" ht="14.25" customHeight="1">
      <c r="A44" s="12">
        <v>41</v>
      </c>
      <c r="B44" s="12">
        <v>1</v>
      </c>
      <c r="C44" s="13" t="s">
        <v>50</v>
      </c>
      <c r="D44" s="14"/>
      <c r="E44" s="14"/>
      <c r="F44" s="14" t="s">
        <v>194</v>
      </c>
      <c r="G44" s="14"/>
      <c r="H44" s="18" t="s">
        <v>195</v>
      </c>
      <c r="I44" s="12" t="s">
        <v>54</v>
      </c>
      <c r="J44" s="12" t="s">
        <v>196</v>
      </c>
      <c r="K44" s="13" t="s">
        <v>190</v>
      </c>
      <c r="L44" s="15">
        <v>5</v>
      </c>
      <c r="M44" s="16">
        <v>1224</v>
      </c>
      <c r="N44" s="16">
        <v>5</v>
      </c>
      <c r="O44" s="16">
        <v>6120</v>
      </c>
      <c r="P44" s="49">
        <v>0</v>
      </c>
      <c r="Q44" s="49">
        <v>0</v>
      </c>
      <c r="R44" s="49">
        <v>100</v>
      </c>
      <c r="S44" s="49">
        <v>0</v>
      </c>
      <c r="T44" s="49">
        <v>100</v>
      </c>
      <c r="U44" s="42"/>
      <c r="V44" s="17">
        <f t="shared" si="22"/>
        <v>0</v>
      </c>
      <c r="W44" s="22" t="str">
        <f t="shared" si="27"/>
        <v>×</v>
      </c>
      <c r="X44" s="22" t="str">
        <f t="shared" si="28"/>
        <v>×</v>
      </c>
      <c r="Y44" s="22" t="str">
        <f t="shared" si="29"/>
        <v>×</v>
      </c>
      <c r="Z44" s="69" t="str">
        <f t="shared" si="26"/>
        <v/>
      </c>
      <c r="AA44" s="67">
        <f t="shared" si="5"/>
        <v>0</v>
      </c>
      <c r="AB44" s="1">
        <f t="shared" si="6"/>
        <v>1</v>
      </c>
      <c r="AC44" s="1" t="s">
        <v>581</v>
      </c>
    </row>
    <row r="45" spans="1:29" ht="14.25" customHeight="1">
      <c r="A45" s="50"/>
      <c r="B45" s="50"/>
      <c r="C45" s="51"/>
      <c r="D45" s="52"/>
      <c r="E45" s="52"/>
      <c r="F45" s="52"/>
      <c r="G45" s="52"/>
      <c r="H45" s="50"/>
      <c r="I45" s="53"/>
      <c r="J45" s="50"/>
      <c r="K45" s="51"/>
      <c r="L45" s="54"/>
      <c r="M45" s="55"/>
      <c r="N45" s="55"/>
      <c r="O45" s="55"/>
      <c r="P45" s="56"/>
      <c r="Q45" s="56"/>
      <c r="R45" s="56"/>
      <c r="S45" s="56"/>
      <c r="T45" s="56"/>
      <c r="U45" s="23" t="str">
        <f>CONCATENATE("項番",B44," 計")</f>
        <v>項番1 計</v>
      </c>
      <c r="V45" s="57">
        <f>SUMIF(B:B,B44,V:V)</f>
        <v>0</v>
      </c>
      <c r="W45" s="53">
        <f>COUNTIFS($B:$B,$B44,W:W,"○")</f>
        <v>0</v>
      </c>
      <c r="X45" s="53"/>
      <c r="Y45" s="53"/>
      <c r="Z45" s="70" t="str">
        <f>IF(W45=0,"",IF(COUNTIF(B:B,AB45)=W45,"","この項番で見積単価（税別）が入力されていない品目があります"))</f>
        <v/>
      </c>
      <c r="AA45" s="67">
        <f t="shared" si="5"/>
        <v>0</v>
      </c>
      <c r="AB45" s="1">
        <f>B44</f>
        <v>1</v>
      </c>
      <c r="AC45" s="1" t="s">
        <v>581</v>
      </c>
    </row>
    <row r="46" spans="1:29" ht="14.25" customHeight="1">
      <c r="A46" s="12">
        <v>42</v>
      </c>
      <c r="B46" s="12">
        <v>2</v>
      </c>
      <c r="C46" s="13" t="s">
        <v>50</v>
      </c>
      <c r="D46" s="14"/>
      <c r="E46" s="14">
        <v>213370</v>
      </c>
      <c r="F46" s="14">
        <v>214150</v>
      </c>
      <c r="G46" s="14"/>
      <c r="H46" s="18" t="s">
        <v>552</v>
      </c>
      <c r="I46" s="12" t="s">
        <v>197</v>
      </c>
      <c r="J46" s="12" t="s">
        <v>198</v>
      </c>
      <c r="K46" s="13" t="s">
        <v>199</v>
      </c>
      <c r="L46" s="15">
        <v>20</v>
      </c>
      <c r="M46" s="16">
        <v>5564.5</v>
      </c>
      <c r="N46" s="16">
        <v>20</v>
      </c>
      <c r="O46" s="16">
        <v>111290</v>
      </c>
      <c r="P46" s="49"/>
      <c r="Q46" s="49">
        <v>1</v>
      </c>
      <c r="R46" s="49">
        <v>18</v>
      </c>
      <c r="S46" s="49"/>
      <c r="T46" s="49">
        <v>19</v>
      </c>
      <c r="U46" s="42"/>
      <c r="V46" s="17">
        <f t="shared" si="12"/>
        <v>0</v>
      </c>
      <c r="W46" s="22" t="str">
        <f t="shared" ref="W46:W47" si="30">IF(U46="","×","○")</f>
        <v>×</v>
      </c>
      <c r="X46" s="22" t="str">
        <f t="shared" ref="X46:X47" si="31">IF(U46&gt;=1,"○","×")</f>
        <v>×</v>
      </c>
      <c r="Y46" s="22" t="str">
        <f t="shared" ref="Y46:Y47" si="32">IF(ISNUMBER(U46),IF(INT(U46)=U46,"○","×"),"×")</f>
        <v>×</v>
      </c>
      <c r="Z46" s="69" t="str">
        <f t="shared" ref="Z46:Z47" si="33">IF(W46="○",IF(OR(X46="×",Y46="×"),"←見積単価（税別）欄には、1以上の整数を入力してください",""),"")</f>
        <v/>
      </c>
      <c r="AA46" s="67">
        <f t="shared" si="5"/>
        <v>0</v>
      </c>
      <c r="AB46" s="1">
        <f t="shared" si="6"/>
        <v>2</v>
      </c>
    </row>
    <row r="47" spans="1:29" ht="14.25" customHeight="1">
      <c r="A47" s="12">
        <v>43</v>
      </c>
      <c r="B47" s="12">
        <v>2</v>
      </c>
      <c r="C47" s="13" t="s">
        <v>50</v>
      </c>
      <c r="D47" s="14"/>
      <c r="E47" s="14">
        <v>213380</v>
      </c>
      <c r="F47" s="14">
        <v>214160</v>
      </c>
      <c r="G47" s="14"/>
      <c r="H47" s="18" t="s">
        <v>553</v>
      </c>
      <c r="I47" s="12" t="s">
        <v>197</v>
      </c>
      <c r="J47" s="12" t="s">
        <v>200</v>
      </c>
      <c r="K47" s="13" t="s">
        <v>199</v>
      </c>
      <c r="L47" s="15">
        <v>20</v>
      </c>
      <c r="M47" s="16">
        <v>10618.3</v>
      </c>
      <c r="N47" s="16">
        <v>20</v>
      </c>
      <c r="O47" s="16">
        <v>212366</v>
      </c>
      <c r="P47" s="49"/>
      <c r="Q47" s="49">
        <v>1</v>
      </c>
      <c r="R47" s="49">
        <v>18</v>
      </c>
      <c r="S47" s="49"/>
      <c r="T47" s="49">
        <v>19</v>
      </c>
      <c r="U47" s="42"/>
      <c r="V47" s="17">
        <f t="shared" si="12"/>
        <v>0</v>
      </c>
      <c r="W47" s="22" t="str">
        <f t="shared" si="30"/>
        <v>×</v>
      </c>
      <c r="X47" s="22" t="str">
        <f t="shared" si="31"/>
        <v>×</v>
      </c>
      <c r="Y47" s="22" t="str">
        <f t="shared" si="32"/>
        <v>×</v>
      </c>
      <c r="Z47" s="69" t="str">
        <f t="shared" si="33"/>
        <v/>
      </c>
      <c r="AA47" s="67">
        <f t="shared" si="5"/>
        <v>0</v>
      </c>
      <c r="AB47" s="1">
        <f t="shared" si="6"/>
        <v>2</v>
      </c>
    </row>
    <row r="48" spans="1:29" ht="14.25" customHeight="1">
      <c r="A48" s="50"/>
      <c r="B48" s="50"/>
      <c r="C48" s="51"/>
      <c r="D48" s="52"/>
      <c r="E48" s="52"/>
      <c r="F48" s="52"/>
      <c r="G48" s="52"/>
      <c r="H48" s="50"/>
      <c r="I48" s="53"/>
      <c r="J48" s="50"/>
      <c r="K48" s="51"/>
      <c r="L48" s="54"/>
      <c r="M48" s="55"/>
      <c r="N48" s="55"/>
      <c r="O48" s="55"/>
      <c r="P48" s="56"/>
      <c r="Q48" s="56"/>
      <c r="R48" s="56"/>
      <c r="S48" s="56"/>
      <c r="T48" s="56"/>
      <c r="U48" s="23" t="str">
        <f>CONCATENATE("項番",B47," 計")</f>
        <v>項番2 計</v>
      </c>
      <c r="V48" s="57">
        <f>SUMIF(B:B,B47,V:V)</f>
        <v>0</v>
      </c>
      <c r="W48" s="22">
        <f>COUNTIFS($B:$B,$B47,W:W,"○")</f>
        <v>0</v>
      </c>
      <c r="X48" s="22"/>
      <c r="Y48" s="22"/>
      <c r="Z48" s="70" t="str">
        <f>IF(W48=0,"",IF(COUNTIF(B:B,AB48)=W48,"","この項番で見積単価（税別）が入力されていない品目があります"))</f>
        <v/>
      </c>
      <c r="AA48" s="67">
        <f t="shared" si="5"/>
        <v>0</v>
      </c>
      <c r="AB48" s="1">
        <f>B47</f>
        <v>2</v>
      </c>
    </row>
    <row r="49" spans="1:31" ht="14.25" customHeight="1">
      <c r="A49" s="12">
        <v>44</v>
      </c>
      <c r="B49" s="12">
        <v>3</v>
      </c>
      <c r="C49" s="13" t="s">
        <v>50</v>
      </c>
      <c r="D49" s="14"/>
      <c r="E49" s="14"/>
      <c r="F49" s="14"/>
      <c r="G49" s="14">
        <v>252331</v>
      </c>
      <c r="H49" s="18" t="s">
        <v>201</v>
      </c>
      <c r="I49" s="12" t="s">
        <v>202</v>
      </c>
      <c r="J49" s="12" t="s">
        <v>203</v>
      </c>
      <c r="K49" s="13" t="s">
        <v>204</v>
      </c>
      <c r="L49" s="15">
        <v>10</v>
      </c>
      <c r="M49" s="16">
        <v>127.7</v>
      </c>
      <c r="N49" s="16">
        <v>150</v>
      </c>
      <c r="O49" s="16">
        <v>19155</v>
      </c>
      <c r="P49" s="49"/>
      <c r="Q49" s="49"/>
      <c r="R49" s="49"/>
      <c r="S49" s="49">
        <v>6</v>
      </c>
      <c r="T49" s="49">
        <v>6</v>
      </c>
      <c r="U49" s="42"/>
      <c r="V49" s="17">
        <f t="shared" si="12"/>
        <v>0</v>
      </c>
      <c r="W49" s="22" t="str">
        <f t="shared" ref="W49:W52" si="34">IF(U49="","×","○")</f>
        <v>×</v>
      </c>
      <c r="X49" s="22" t="str">
        <f t="shared" ref="X49:X52" si="35">IF(U49&gt;=1,"○","×")</f>
        <v>×</v>
      </c>
      <c r="Y49" s="22" t="str">
        <f t="shared" ref="Y49:Y52" si="36">IF(ISNUMBER(U49),IF(INT(U49)=U49,"○","×"),"×")</f>
        <v>×</v>
      </c>
      <c r="Z49" s="69" t="str">
        <f t="shared" ref="Z49:Z52" si="37">IF(W49="○",IF(OR(X49="×",Y49="×"),"←見積単価（税別）欄には、1以上の整数を入力してください",""),"")</f>
        <v/>
      </c>
      <c r="AA49" s="67">
        <f t="shared" si="5"/>
        <v>0</v>
      </c>
      <c r="AB49" s="1">
        <f t="shared" si="6"/>
        <v>3</v>
      </c>
    </row>
    <row r="50" spans="1:31" ht="14.25" customHeight="1">
      <c r="A50" s="12">
        <v>45</v>
      </c>
      <c r="B50" s="12">
        <v>3</v>
      </c>
      <c r="C50" s="13" t="s">
        <v>50</v>
      </c>
      <c r="D50" s="14"/>
      <c r="E50" s="14"/>
      <c r="F50" s="14">
        <v>313200</v>
      </c>
      <c r="G50" s="14"/>
      <c r="H50" s="18" t="s">
        <v>205</v>
      </c>
      <c r="I50" s="12" t="s">
        <v>202</v>
      </c>
      <c r="J50" s="12" t="s">
        <v>206</v>
      </c>
      <c r="K50" s="13" t="s">
        <v>207</v>
      </c>
      <c r="L50" s="15">
        <v>1</v>
      </c>
      <c r="M50" s="16">
        <v>40144</v>
      </c>
      <c r="N50" s="16">
        <v>1</v>
      </c>
      <c r="O50" s="16">
        <v>40144</v>
      </c>
      <c r="P50" s="49"/>
      <c r="Q50" s="49"/>
      <c r="R50" s="49">
        <v>5</v>
      </c>
      <c r="S50" s="49"/>
      <c r="T50" s="49">
        <v>5</v>
      </c>
      <c r="U50" s="42"/>
      <c r="V50" s="17">
        <f t="shared" si="12"/>
        <v>0</v>
      </c>
      <c r="W50" s="22" t="str">
        <f t="shared" si="34"/>
        <v>×</v>
      </c>
      <c r="X50" s="22" t="str">
        <f t="shared" si="35"/>
        <v>×</v>
      </c>
      <c r="Y50" s="22" t="str">
        <f t="shared" si="36"/>
        <v>×</v>
      </c>
      <c r="Z50" s="69" t="str">
        <f t="shared" si="37"/>
        <v/>
      </c>
      <c r="AA50" s="67">
        <f t="shared" si="5"/>
        <v>0</v>
      </c>
      <c r="AB50" s="1">
        <f t="shared" si="6"/>
        <v>3</v>
      </c>
    </row>
    <row r="51" spans="1:31" ht="14.25" customHeight="1">
      <c r="A51" s="12">
        <v>46</v>
      </c>
      <c r="B51" s="12">
        <v>3</v>
      </c>
      <c r="C51" s="13" t="s">
        <v>50</v>
      </c>
      <c r="D51" s="14"/>
      <c r="E51" s="14" t="s">
        <v>208</v>
      </c>
      <c r="F51" s="14"/>
      <c r="G51" s="14"/>
      <c r="H51" s="18" t="s">
        <v>209</v>
      </c>
      <c r="I51" s="12" t="s">
        <v>202</v>
      </c>
      <c r="J51" s="12" t="s">
        <v>210</v>
      </c>
      <c r="K51" s="13" t="s">
        <v>211</v>
      </c>
      <c r="L51" s="15">
        <v>10</v>
      </c>
      <c r="M51" s="16">
        <v>102.3</v>
      </c>
      <c r="N51" s="16">
        <v>150</v>
      </c>
      <c r="O51" s="16">
        <v>15345</v>
      </c>
      <c r="P51" s="49"/>
      <c r="Q51" s="49">
        <v>20</v>
      </c>
      <c r="R51" s="49"/>
      <c r="S51" s="49"/>
      <c r="T51" s="49">
        <v>20</v>
      </c>
      <c r="U51" s="42"/>
      <c r="V51" s="17">
        <f t="shared" ref="V51" si="38">T51*U51</f>
        <v>0</v>
      </c>
      <c r="W51" s="22" t="str">
        <f t="shared" ref="W51" si="39">IF(U51="","×","○")</f>
        <v>×</v>
      </c>
      <c r="X51" s="22" t="str">
        <f t="shared" ref="X51" si="40">IF(U51&gt;=1,"○","×")</f>
        <v>×</v>
      </c>
      <c r="Y51" s="22" t="str">
        <f t="shared" ref="Y51" si="41">IF(ISNUMBER(U51),IF(INT(U51)=U51,"○","×"),"×")</f>
        <v>×</v>
      </c>
      <c r="Z51" s="69" t="str">
        <f t="shared" ref="Z51" si="42">IF(W51="○",IF(OR(X51="×",Y51="×"),"←見積単価（税別）欄には、1以上の整数を入力してください",""),"")</f>
        <v/>
      </c>
      <c r="AA51" s="67">
        <f t="shared" ref="AA51" si="43">IF(Z51="",0,1)</f>
        <v>0</v>
      </c>
      <c r="AB51" s="1">
        <f t="shared" ref="AB51" si="44">B51</f>
        <v>3</v>
      </c>
    </row>
    <row r="52" spans="1:31" s="45" customFormat="1" ht="14.25" customHeight="1">
      <c r="A52" s="59">
        <v>47</v>
      </c>
      <c r="B52" s="59">
        <v>3</v>
      </c>
      <c r="C52" s="60" t="s">
        <v>50</v>
      </c>
      <c r="D52" s="61"/>
      <c r="E52" s="61"/>
      <c r="F52" s="61">
        <v>252310</v>
      </c>
      <c r="G52" s="61"/>
      <c r="H52" s="62" t="s">
        <v>415</v>
      </c>
      <c r="I52" s="59" t="s">
        <v>202</v>
      </c>
      <c r="J52" s="59" t="s">
        <v>371</v>
      </c>
      <c r="K52" s="60" t="s">
        <v>115</v>
      </c>
      <c r="L52" s="63">
        <v>10</v>
      </c>
      <c r="M52" s="64">
        <v>29.8</v>
      </c>
      <c r="N52" s="64">
        <v>50</v>
      </c>
      <c r="O52" s="64">
        <v>1490</v>
      </c>
      <c r="P52" s="65"/>
      <c r="Q52" s="65"/>
      <c r="R52" s="65">
        <v>1</v>
      </c>
      <c r="S52" s="65"/>
      <c r="T52" s="65">
        <v>1</v>
      </c>
      <c r="U52" s="42"/>
      <c r="V52" s="17">
        <f t="shared" si="12"/>
        <v>0</v>
      </c>
      <c r="W52" s="22" t="str">
        <f t="shared" si="34"/>
        <v>×</v>
      </c>
      <c r="X52" s="22" t="str">
        <f t="shared" si="35"/>
        <v>×</v>
      </c>
      <c r="Y52" s="22" t="str">
        <f t="shared" si="36"/>
        <v>×</v>
      </c>
      <c r="Z52" s="69" t="str">
        <f t="shared" si="37"/>
        <v/>
      </c>
      <c r="AA52" s="67">
        <f t="shared" si="5"/>
        <v>0</v>
      </c>
      <c r="AB52" s="1">
        <f t="shared" si="6"/>
        <v>3</v>
      </c>
      <c r="AC52" s="1"/>
      <c r="AD52" s="1"/>
      <c r="AE52" s="1"/>
    </row>
    <row r="53" spans="1:31" ht="14.25" customHeight="1">
      <c r="A53" s="50"/>
      <c r="B53" s="50"/>
      <c r="C53" s="51"/>
      <c r="D53" s="52"/>
      <c r="E53" s="52"/>
      <c r="F53" s="52"/>
      <c r="G53" s="52"/>
      <c r="H53" s="50"/>
      <c r="I53" s="53"/>
      <c r="J53" s="50"/>
      <c r="K53" s="51"/>
      <c r="L53" s="54"/>
      <c r="M53" s="55"/>
      <c r="N53" s="55"/>
      <c r="O53" s="55"/>
      <c r="P53" s="56"/>
      <c r="Q53" s="56"/>
      <c r="R53" s="56"/>
      <c r="S53" s="56"/>
      <c r="T53" s="56"/>
      <c r="U53" s="23" t="str">
        <f>CONCATENATE("項番",B52," 計")</f>
        <v>項番3 計</v>
      </c>
      <c r="V53" s="57">
        <f>SUMIF(B:B,B52,V:V)</f>
        <v>0</v>
      </c>
      <c r="W53" s="22">
        <f>COUNTIFS($B:$B,$B52,W:W,"○")</f>
        <v>0</v>
      </c>
      <c r="X53" s="22"/>
      <c r="Y53" s="22"/>
      <c r="Z53" s="70" t="str">
        <f>IF(W53=0,"",IF(COUNTIF(B:B,AB53)=W53,"","この項番で見積単価（税別）が入力されていない品目があります"))</f>
        <v/>
      </c>
      <c r="AA53" s="67">
        <f t="shared" si="5"/>
        <v>0</v>
      </c>
      <c r="AB53" s="1">
        <f>B52</f>
        <v>3</v>
      </c>
    </row>
    <row r="54" spans="1:31" ht="14.25" customHeight="1">
      <c r="A54" s="12">
        <v>48</v>
      </c>
      <c r="B54" s="12">
        <v>4</v>
      </c>
      <c r="C54" s="13" t="s">
        <v>50</v>
      </c>
      <c r="D54" s="14">
        <v>200782</v>
      </c>
      <c r="E54" s="14"/>
      <c r="F54" s="14"/>
      <c r="G54" s="14"/>
      <c r="H54" s="18" t="s">
        <v>554</v>
      </c>
      <c r="I54" s="12" t="s">
        <v>212</v>
      </c>
      <c r="J54" s="12" t="s">
        <v>213</v>
      </c>
      <c r="K54" s="13" t="s">
        <v>214</v>
      </c>
      <c r="L54" s="15">
        <v>500</v>
      </c>
      <c r="M54" s="16">
        <v>7.5</v>
      </c>
      <c r="N54" s="16">
        <v>500</v>
      </c>
      <c r="O54" s="16">
        <v>3750</v>
      </c>
      <c r="P54" s="49">
        <v>2</v>
      </c>
      <c r="Q54" s="49"/>
      <c r="R54" s="49"/>
      <c r="S54" s="49"/>
      <c r="T54" s="49">
        <v>2</v>
      </c>
      <c r="U54" s="42"/>
      <c r="V54" s="17">
        <f t="shared" ref="V54" si="45">T54*U54</f>
        <v>0</v>
      </c>
      <c r="W54" s="22" t="str">
        <f>IF(U54="","×","○")</f>
        <v>×</v>
      </c>
      <c r="X54" s="22" t="str">
        <f>IF(U54&gt;=1,"○","×")</f>
        <v>×</v>
      </c>
      <c r="Y54" s="22" t="str">
        <f>IF(ISNUMBER(U54),IF(INT(U54)=U54,"○","×"),"×")</f>
        <v>×</v>
      </c>
      <c r="Z54" s="69" t="str">
        <f>IF(W54="○",IF(OR(X54="×",Y54="×"),"←見積単価（税別）欄には、1以上の整数を入力してください",""),"")</f>
        <v/>
      </c>
      <c r="AA54" s="67">
        <f t="shared" si="5"/>
        <v>0</v>
      </c>
      <c r="AB54" s="1">
        <f t="shared" si="6"/>
        <v>4</v>
      </c>
    </row>
    <row r="55" spans="1:31" ht="14.25" customHeight="1">
      <c r="A55" s="12">
        <v>49</v>
      </c>
      <c r="B55" s="12">
        <v>4</v>
      </c>
      <c r="C55" s="13" t="s">
        <v>50</v>
      </c>
      <c r="D55" s="14"/>
      <c r="E55" s="14"/>
      <c r="F55" s="14">
        <v>250061</v>
      </c>
      <c r="G55" s="14"/>
      <c r="H55" s="18" t="s">
        <v>215</v>
      </c>
      <c r="I55" s="12" t="s">
        <v>212</v>
      </c>
      <c r="J55" s="12" t="s">
        <v>216</v>
      </c>
      <c r="K55" s="13" t="s">
        <v>217</v>
      </c>
      <c r="L55" s="15">
        <v>1</v>
      </c>
      <c r="M55" s="16">
        <v>19.5</v>
      </c>
      <c r="N55" s="16">
        <v>50</v>
      </c>
      <c r="O55" s="16">
        <v>975</v>
      </c>
      <c r="P55" s="49"/>
      <c r="Q55" s="49"/>
      <c r="R55" s="49">
        <v>120</v>
      </c>
      <c r="S55" s="49"/>
      <c r="T55" s="49">
        <v>120</v>
      </c>
      <c r="U55" s="42"/>
      <c r="V55" s="17">
        <f t="shared" si="12"/>
        <v>0</v>
      </c>
      <c r="W55" s="22" t="str">
        <f>IF(U55="","×","○")</f>
        <v>×</v>
      </c>
      <c r="X55" s="22" t="str">
        <f>IF(U55&gt;=1,"○","×")</f>
        <v>×</v>
      </c>
      <c r="Y55" s="22" t="str">
        <f>IF(ISNUMBER(U55),IF(INT(U55)=U55,"○","×"),"×")</f>
        <v>×</v>
      </c>
      <c r="Z55" s="69" t="str">
        <f>IF(W55="○",IF(OR(X55="×",Y55="×"),"←見積単価（税別）欄には、1以上の整数を入力してください",""),"")</f>
        <v/>
      </c>
      <c r="AA55" s="67">
        <f t="shared" si="5"/>
        <v>0</v>
      </c>
      <c r="AB55" s="1">
        <f t="shared" si="6"/>
        <v>4</v>
      </c>
    </row>
    <row r="56" spans="1:31" ht="14.25" customHeight="1">
      <c r="A56" s="12">
        <v>50</v>
      </c>
      <c r="B56" s="12">
        <v>4</v>
      </c>
      <c r="C56" s="13" t="s">
        <v>50</v>
      </c>
      <c r="D56" s="14"/>
      <c r="E56" s="14"/>
      <c r="F56" s="14">
        <v>250060</v>
      </c>
      <c r="G56" s="14"/>
      <c r="H56" s="18" t="s">
        <v>218</v>
      </c>
      <c r="I56" s="12" t="s">
        <v>212</v>
      </c>
      <c r="J56" s="12" t="s">
        <v>219</v>
      </c>
      <c r="K56" s="13" t="s">
        <v>220</v>
      </c>
      <c r="L56" s="15">
        <v>1</v>
      </c>
      <c r="M56" s="16">
        <v>19.5</v>
      </c>
      <c r="N56" s="16">
        <v>5</v>
      </c>
      <c r="O56" s="16">
        <v>97.5</v>
      </c>
      <c r="P56" s="49"/>
      <c r="Q56" s="49"/>
      <c r="R56" s="49">
        <v>600</v>
      </c>
      <c r="S56" s="49"/>
      <c r="T56" s="49">
        <v>600</v>
      </c>
      <c r="U56" s="42"/>
      <c r="V56" s="17">
        <f t="shared" si="12"/>
        <v>0</v>
      </c>
      <c r="W56" s="22" t="str">
        <f>IF(U56="","×","○")</f>
        <v>×</v>
      </c>
      <c r="X56" s="22" t="str">
        <f>IF(U56&gt;=1,"○","×")</f>
        <v>×</v>
      </c>
      <c r="Y56" s="22" t="str">
        <f>IF(ISNUMBER(U56),IF(INT(U56)=U56,"○","×"),"×")</f>
        <v>×</v>
      </c>
      <c r="Z56" s="69" t="str">
        <f>IF(W56="○",IF(OR(X56="×",Y56="×"),"←見積単価（税別）欄には、1以上の整数を入力してください",""),"")</f>
        <v/>
      </c>
      <c r="AA56" s="67">
        <f t="shared" si="5"/>
        <v>0</v>
      </c>
      <c r="AB56" s="1">
        <f t="shared" si="6"/>
        <v>4</v>
      </c>
    </row>
    <row r="57" spans="1:31" ht="14.25" customHeight="1">
      <c r="A57" s="50"/>
      <c r="B57" s="50"/>
      <c r="C57" s="51"/>
      <c r="D57" s="52"/>
      <c r="E57" s="52"/>
      <c r="F57" s="52"/>
      <c r="G57" s="52"/>
      <c r="H57" s="50"/>
      <c r="I57" s="53"/>
      <c r="J57" s="50"/>
      <c r="K57" s="51"/>
      <c r="L57" s="54"/>
      <c r="M57" s="55"/>
      <c r="N57" s="55"/>
      <c r="O57" s="55"/>
      <c r="P57" s="56"/>
      <c r="Q57" s="56"/>
      <c r="R57" s="56"/>
      <c r="S57" s="56"/>
      <c r="T57" s="56"/>
      <c r="U57" s="23" t="str">
        <f>CONCATENATE("項番",B56," 計")</f>
        <v>項番4 計</v>
      </c>
      <c r="V57" s="57">
        <f>SUMIF(B:B,B56,V:V)</f>
        <v>0</v>
      </c>
      <c r="W57" s="22">
        <f>COUNTIFS($B:$B,$B56,W:W,"○")</f>
        <v>0</v>
      </c>
      <c r="X57" s="22"/>
      <c r="Y57" s="22"/>
      <c r="Z57" s="70" t="str">
        <f>IF(W57=0,"",IF(COUNTIF(B:B,AB57)=W57,"","この項番で見積単価（税別）が入力されていない品目があります"))</f>
        <v/>
      </c>
      <c r="AA57" s="67">
        <f t="shared" si="5"/>
        <v>0</v>
      </c>
      <c r="AB57" s="1">
        <f>B56</f>
        <v>4</v>
      </c>
    </row>
    <row r="58" spans="1:31" ht="14.25" customHeight="1">
      <c r="A58" s="12">
        <v>51</v>
      </c>
      <c r="B58" s="12">
        <v>5</v>
      </c>
      <c r="C58" s="13" t="s">
        <v>50</v>
      </c>
      <c r="D58" s="14"/>
      <c r="E58" s="14"/>
      <c r="F58" s="14">
        <v>203601</v>
      </c>
      <c r="G58" s="14"/>
      <c r="H58" s="18" t="s">
        <v>221</v>
      </c>
      <c r="I58" s="12" t="s">
        <v>222</v>
      </c>
      <c r="J58" s="12" t="s">
        <v>223</v>
      </c>
      <c r="K58" s="13" t="s">
        <v>224</v>
      </c>
      <c r="L58" s="15">
        <v>28</v>
      </c>
      <c r="M58" s="16">
        <v>15.2</v>
      </c>
      <c r="N58" s="16">
        <v>525</v>
      </c>
      <c r="O58" s="16">
        <v>7980</v>
      </c>
      <c r="P58" s="49"/>
      <c r="Q58" s="49"/>
      <c r="R58" s="49">
        <v>20</v>
      </c>
      <c r="S58" s="49"/>
      <c r="T58" s="49">
        <v>20</v>
      </c>
      <c r="U58" s="43"/>
      <c r="V58" s="17">
        <f t="shared" ref="V58" si="46">T58*U58</f>
        <v>0</v>
      </c>
      <c r="W58" s="22" t="str">
        <f>IF(U58="","×","○")</f>
        <v>×</v>
      </c>
      <c r="X58" s="22" t="str">
        <f>IF(U58&gt;=1,"○","×")</f>
        <v>×</v>
      </c>
      <c r="Y58" s="22" t="str">
        <f>IF(ISNUMBER(U58),IF(INT(U58)=U58,"○","×"),"×")</f>
        <v>×</v>
      </c>
      <c r="Z58" s="69" t="str">
        <f>IF(W58="○",IF(OR(X58="×",Y58="×"),"←見積単価（税別）欄には、1以上の整数を入力してください",""),"")</f>
        <v/>
      </c>
      <c r="AA58" s="67">
        <f t="shared" si="5"/>
        <v>0</v>
      </c>
      <c r="AB58" s="1">
        <f t="shared" si="6"/>
        <v>5</v>
      </c>
    </row>
    <row r="59" spans="1:31" ht="14.25" customHeight="1">
      <c r="A59" s="12">
        <v>52</v>
      </c>
      <c r="B59" s="12">
        <v>5</v>
      </c>
      <c r="C59" s="13" t="s">
        <v>50</v>
      </c>
      <c r="D59" s="14">
        <v>315330</v>
      </c>
      <c r="E59" s="14"/>
      <c r="F59" s="14">
        <v>315400</v>
      </c>
      <c r="G59" s="14"/>
      <c r="H59" s="18" t="s">
        <v>555</v>
      </c>
      <c r="I59" s="12" t="s">
        <v>222</v>
      </c>
      <c r="J59" s="12" t="s">
        <v>225</v>
      </c>
      <c r="K59" s="13" t="s">
        <v>148</v>
      </c>
      <c r="L59" s="15">
        <v>10</v>
      </c>
      <c r="M59" s="16">
        <v>1160</v>
      </c>
      <c r="N59" s="16">
        <v>10</v>
      </c>
      <c r="O59" s="16">
        <v>11600</v>
      </c>
      <c r="P59" s="49">
        <v>10</v>
      </c>
      <c r="Q59" s="49"/>
      <c r="R59" s="49">
        <v>2</v>
      </c>
      <c r="S59" s="49"/>
      <c r="T59" s="49">
        <v>12</v>
      </c>
      <c r="U59" s="43"/>
      <c r="V59" s="17">
        <f t="shared" si="12"/>
        <v>0</v>
      </c>
      <c r="W59" s="22" t="str">
        <f>IF(U59="","×","○")</f>
        <v>×</v>
      </c>
      <c r="X59" s="22" t="str">
        <f>IF(U59&gt;=1,"○","×")</f>
        <v>×</v>
      </c>
      <c r="Y59" s="22" t="str">
        <f>IF(ISNUMBER(U59),IF(INT(U59)=U59,"○","×"),"×")</f>
        <v>×</v>
      </c>
      <c r="Z59" s="69" t="str">
        <f>IF(W59="○",IF(OR(X59="×",Y59="×"),"←見積単価（税別）欄には、1以上の整数を入力してください",""),"")</f>
        <v/>
      </c>
      <c r="AA59" s="67">
        <f t="shared" si="5"/>
        <v>0</v>
      </c>
      <c r="AB59" s="1">
        <f t="shared" si="6"/>
        <v>5</v>
      </c>
    </row>
    <row r="60" spans="1:31" ht="14.25" customHeight="1">
      <c r="A60" s="12">
        <v>53</v>
      </c>
      <c r="B60" s="12">
        <v>5</v>
      </c>
      <c r="C60" s="13" t="s">
        <v>50</v>
      </c>
      <c r="D60" s="14"/>
      <c r="E60" s="14" t="s">
        <v>226</v>
      </c>
      <c r="F60" s="14">
        <v>236501</v>
      </c>
      <c r="G60" s="14"/>
      <c r="H60" s="18" t="s">
        <v>556</v>
      </c>
      <c r="I60" s="12" t="s">
        <v>222</v>
      </c>
      <c r="J60" s="12" t="s">
        <v>227</v>
      </c>
      <c r="K60" s="13" t="s">
        <v>228</v>
      </c>
      <c r="L60" s="15">
        <v>28</v>
      </c>
      <c r="M60" s="16">
        <v>6.7</v>
      </c>
      <c r="N60" s="16">
        <v>560</v>
      </c>
      <c r="O60" s="16">
        <v>3752</v>
      </c>
      <c r="P60" s="49"/>
      <c r="Q60" s="49">
        <v>9</v>
      </c>
      <c r="R60" s="49">
        <v>150</v>
      </c>
      <c r="S60" s="49"/>
      <c r="T60" s="49">
        <v>159</v>
      </c>
      <c r="U60" s="43"/>
      <c r="V60" s="17">
        <f t="shared" ref="V60:V61" si="47">T60*U60</f>
        <v>0</v>
      </c>
      <c r="W60" s="22" t="str">
        <f t="shared" ref="W60:W61" si="48">IF(U60="","×","○")</f>
        <v>×</v>
      </c>
      <c r="X60" s="22" t="str">
        <f>IF(U60&gt;=1,"○","×")</f>
        <v>×</v>
      </c>
      <c r="Y60" s="22" t="str">
        <f>IF(ISNUMBER(U60),IF(INT(U60)=U60,"○","×"),"×")</f>
        <v>×</v>
      </c>
      <c r="Z60" s="69" t="str">
        <f>IF(W60="○",IF(OR(X60="×",Y60="×"),"←見積単価（税別）欄には、1以上の整数を入力してください",""),"")</f>
        <v/>
      </c>
      <c r="AA60" s="67">
        <f t="shared" ref="AA60" si="49">IF(Z60="",0,1)</f>
        <v>0</v>
      </c>
      <c r="AB60" s="1">
        <f t="shared" ref="AB60" si="50">B60</f>
        <v>5</v>
      </c>
    </row>
    <row r="61" spans="1:31" ht="14.25" customHeight="1">
      <c r="A61" s="59">
        <v>54</v>
      </c>
      <c r="B61" s="59">
        <v>5</v>
      </c>
      <c r="C61" s="60" t="s">
        <v>50</v>
      </c>
      <c r="D61" s="61"/>
      <c r="E61" s="61"/>
      <c r="F61" s="61"/>
      <c r="G61" s="61">
        <v>217480</v>
      </c>
      <c r="H61" s="62" t="s">
        <v>420</v>
      </c>
      <c r="I61" s="59" t="s">
        <v>222</v>
      </c>
      <c r="J61" s="59" t="s">
        <v>381</v>
      </c>
      <c r="K61" s="60" t="s">
        <v>382</v>
      </c>
      <c r="L61" s="63">
        <v>20</v>
      </c>
      <c r="M61" s="64">
        <v>491.6</v>
      </c>
      <c r="N61" s="64">
        <v>20</v>
      </c>
      <c r="O61" s="64">
        <v>9832</v>
      </c>
      <c r="P61" s="65"/>
      <c r="Q61" s="65"/>
      <c r="R61" s="65"/>
      <c r="S61" s="65">
        <v>6</v>
      </c>
      <c r="T61" s="65">
        <v>6</v>
      </c>
      <c r="U61" s="43"/>
      <c r="V61" s="17">
        <f t="shared" si="47"/>
        <v>0</v>
      </c>
      <c r="W61" s="22" t="str">
        <f t="shared" si="48"/>
        <v>×</v>
      </c>
      <c r="X61" s="22" t="str">
        <f>IF(U61&gt;=1,"○","×")</f>
        <v>×</v>
      </c>
      <c r="Y61" s="22" t="str">
        <f>IF(ISNUMBER(U61),IF(INT(U61)=U61,"○","×"),"×")</f>
        <v>×</v>
      </c>
      <c r="Z61" s="69" t="str">
        <f>IF(W61="○",IF(OR(X61="×",Y61="×"),"←見積単価（税別）欄には、1以上の整数を入力してください",""),"")</f>
        <v/>
      </c>
      <c r="AA61" s="67">
        <f t="shared" ref="AA61" si="51">IF(Z61="",0,1)</f>
        <v>0</v>
      </c>
      <c r="AB61" s="1">
        <f t="shared" ref="AB61" si="52">B61</f>
        <v>5</v>
      </c>
    </row>
    <row r="62" spans="1:31" ht="14.25" customHeight="1">
      <c r="A62" s="59">
        <v>55</v>
      </c>
      <c r="B62" s="59">
        <v>5</v>
      </c>
      <c r="C62" s="60" t="s">
        <v>50</v>
      </c>
      <c r="D62" s="61"/>
      <c r="E62" s="61" t="s">
        <v>383</v>
      </c>
      <c r="F62" s="61">
        <v>236841</v>
      </c>
      <c r="G62" s="61"/>
      <c r="H62" s="62" t="s">
        <v>571</v>
      </c>
      <c r="I62" s="59" t="s">
        <v>222</v>
      </c>
      <c r="J62" s="59" t="s">
        <v>384</v>
      </c>
      <c r="K62" s="60" t="s">
        <v>385</v>
      </c>
      <c r="L62" s="63">
        <v>28</v>
      </c>
      <c r="M62" s="64">
        <v>6.7</v>
      </c>
      <c r="N62" s="64">
        <v>560</v>
      </c>
      <c r="O62" s="64">
        <v>3752</v>
      </c>
      <c r="P62" s="65"/>
      <c r="Q62" s="65">
        <v>9</v>
      </c>
      <c r="R62" s="65">
        <v>1</v>
      </c>
      <c r="S62" s="65"/>
      <c r="T62" s="65">
        <v>10</v>
      </c>
      <c r="U62" s="42"/>
      <c r="V62" s="17">
        <f t="shared" si="12"/>
        <v>0</v>
      </c>
      <c r="W62" s="22" t="str">
        <f>IF(U62="","×","○")</f>
        <v>×</v>
      </c>
      <c r="X62" s="22" t="str">
        <f>IF(U62&gt;=1,"○","×")</f>
        <v>×</v>
      </c>
      <c r="Y62" s="22" t="str">
        <f>IF(ISNUMBER(U62),IF(INT(U62)=U62,"○","×"),"×")</f>
        <v>×</v>
      </c>
      <c r="Z62" s="69" t="str">
        <f>IF(W62="○",IF(OR(X62="×",Y62="×"),"←見積単価（税別）欄には、1以上の整数を入力してください",""),"")</f>
        <v/>
      </c>
      <c r="AA62" s="67">
        <f t="shared" si="5"/>
        <v>0</v>
      </c>
      <c r="AB62" s="1">
        <f t="shared" si="6"/>
        <v>5</v>
      </c>
    </row>
    <row r="63" spans="1:31" ht="14.25" customHeight="1">
      <c r="A63" s="50"/>
      <c r="B63" s="50"/>
      <c r="C63" s="51"/>
      <c r="D63" s="52"/>
      <c r="E63" s="52"/>
      <c r="F63" s="52"/>
      <c r="G63" s="52"/>
      <c r="H63" s="50"/>
      <c r="I63" s="53"/>
      <c r="J63" s="50"/>
      <c r="K63" s="51"/>
      <c r="L63" s="54"/>
      <c r="M63" s="55"/>
      <c r="N63" s="55"/>
      <c r="O63" s="55"/>
      <c r="P63" s="56"/>
      <c r="Q63" s="56"/>
      <c r="R63" s="56"/>
      <c r="S63" s="56"/>
      <c r="T63" s="56"/>
      <c r="U63" s="23" t="str">
        <f>CONCATENATE("項番",B62," 計")</f>
        <v>項番5 計</v>
      </c>
      <c r="V63" s="57">
        <f>SUMIF(B:B,B62,V:V)</f>
        <v>0</v>
      </c>
      <c r="W63" s="22">
        <f>COUNTIFS($B:$B,$B62,W:W,"○")</f>
        <v>0</v>
      </c>
      <c r="X63" s="22"/>
      <c r="Y63" s="22"/>
      <c r="Z63" s="70" t="str">
        <f>IF(W63=0,"",IF(COUNTIF(B:B,AB63)=W63,"","この項番で見積単価（税別）が入力されていない品目があります"))</f>
        <v/>
      </c>
      <c r="AA63" s="67">
        <f t="shared" si="5"/>
        <v>0</v>
      </c>
      <c r="AB63" s="1">
        <f>B62</f>
        <v>5</v>
      </c>
    </row>
    <row r="64" spans="1:31" ht="14.25" customHeight="1">
      <c r="A64" s="59">
        <v>56</v>
      </c>
      <c r="B64" s="12">
        <v>6</v>
      </c>
      <c r="C64" s="13" t="s">
        <v>50</v>
      </c>
      <c r="D64" s="14">
        <v>310700</v>
      </c>
      <c r="E64" s="14"/>
      <c r="F64" s="14"/>
      <c r="G64" s="14"/>
      <c r="H64" s="18" t="s">
        <v>557</v>
      </c>
      <c r="I64" s="12" t="s">
        <v>229</v>
      </c>
      <c r="J64" s="12" t="s">
        <v>230</v>
      </c>
      <c r="K64" s="13" t="s">
        <v>231</v>
      </c>
      <c r="L64" s="15">
        <v>5</v>
      </c>
      <c r="M64" s="16">
        <v>865</v>
      </c>
      <c r="N64" s="16">
        <v>5</v>
      </c>
      <c r="O64" s="16">
        <v>4325</v>
      </c>
      <c r="P64" s="49">
        <v>4</v>
      </c>
      <c r="Q64" s="49"/>
      <c r="R64" s="49"/>
      <c r="S64" s="49"/>
      <c r="T64" s="49">
        <v>4</v>
      </c>
      <c r="U64" s="42"/>
      <c r="V64" s="17">
        <f t="shared" si="12"/>
        <v>0</v>
      </c>
      <c r="W64" s="22" t="str">
        <f t="shared" ref="W64:W72" si="53">IF(U64="","×","○")</f>
        <v>×</v>
      </c>
      <c r="X64" s="22" t="str">
        <f t="shared" ref="X64:X72" si="54">IF(U64&gt;=1,"○","×")</f>
        <v>×</v>
      </c>
      <c r="Y64" s="22" t="str">
        <f t="shared" ref="Y64:Y72" si="55">IF(ISNUMBER(U64),IF(INT(U64)=U64,"○","×"),"×")</f>
        <v>×</v>
      </c>
      <c r="Z64" s="69" t="str">
        <f t="shared" ref="Z64:Z72" si="56">IF(W64="○",IF(OR(X64="×",Y64="×"),"←見積単価（税別）欄には、1以上の整数を入力してください",""),"")</f>
        <v/>
      </c>
      <c r="AA64" s="67">
        <f t="shared" si="5"/>
        <v>0</v>
      </c>
      <c r="AB64" s="1">
        <f t="shared" si="6"/>
        <v>6</v>
      </c>
    </row>
    <row r="65" spans="1:28" ht="14.25" customHeight="1">
      <c r="A65" s="59">
        <v>57</v>
      </c>
      <c r="B65" s="12">
        <v>6</v>
      </c>
      <c r="C65" s="13" t="s">
        <v>50</v>
      </c>
      <c r="D65" s="14">
        <v>214110</v>
      </c>
      <c r="E65" s="14"/>
      <c r="F65" s="14"/>
      <c r="G65" s="14"/>
      <c r="H65" s="18" t="s">
        <v>558</v>
      </c>
      <c r="I65" s="12" t="s">
        <v>229</v>
      </c>
      <c r="J65" s="12" t="s">
        <v>232</v>
      </c>
      <c r="K65" s="13" t="s">
        <v>233</v>
      </c>
      <c r="L65" s="15">
        <v>100</v>
      </c>
      <c r="M65" s="16">
        <v>24.6</v>
      </c>
      <c r="N65" s="16">
        <v>100</v>
      </c>
      <c r="O65" s="16">
        <v>2460</v>
      </c>
      <c r="P65" s="49">
        <v>2</v>
      </c>
      <c r="Q65" s="49"/>
      <c r="R65" s="49"/>
      <c r="S65" s="49"/>
      <c r="T65" s="49">
        <v>2</v>
      </c>
      <c r="U65" s="42"/>
      <c r="V65" s="17">
        <f t="shared" si="12"/>
        <v>0</v>
      </c>
      <c r="W65" s="22" t="str">
        <f t="shared" si="53"/>
        <v>×</v>
      </c>
      <c r="X65" s="22" t="str">
        <f t="shared" si="54"/>
        <v>×</v>
      </c>
      <c r="Y65" s="22" t="str">
        <f t="shared" si="55"/>
        <v>×</v>
      </c>
      <c r="Z65" s="69" t="str">
        <f t="shared" si="56"/>
        <v/>
      </c>
      <c r="AA65" s="67">
        <f t="shared" si="5"/>
        <v>0</v>
      </c>
      <c r="AB65" s="1">
        <f t="shared" si="6"/>
        <v>6</v>
      </c>
    </row>
    <row r="66" spans="1:28" ht="14.25" customHeight="1">
      <c r="A66" s="59">
        <v>58</v>
      </c>
      <c r="B66" s="12">
        <v>6</v>
      </c>
      <c r="C66" s="13" t="s">
        <v>50</v>
      </c>
      <c r="D66" s="14"/>
      <c r="E66" s="14"/>
      <c r="F66" s="14"/>
      <c r="G66" s="14">
        <v>217111</v>
      </c>
      <c r="H66" s="18" t="s">
        <v>234</v>
      </c>
      <c r="I66" s="12" t="s">
        <v>229</v>
      </c>
      <c r="J66" s="12" t="s">
        <v>235</v>
      </c>
      <c r="K66" s="13" t="s">
        <v>236</v>
      </c>
      <c r="L66" s="15">
        <v>100</v>
      </c>
      <c r="M66" s="16">
        <v>39.6</v>
      </c>
      <c r="N66" s="16">
        <v>100</v>
      </c>
      <c r="O66" s="16">
        <v>3960</v>
      </c>
      <c r="P66" s="49"/>
      <c r="Q66" s="49"/>
      <c r="R66" s="49"/>
      <c r="S66" s="49">
        <v>12</v>
      </c>
      <c r="T66" s="49">
        <v>12</v>
      </c>
      <c r="U66" s="42"/>
      <c r="V66" s="17">
        <f t="shared" si="12"/>
        <v>0</v>
      </c>
      <c r="W66" s="22" t="str">
        <f t="shared" si="53"/>
        <v>×</v>
      </c>
      <c r="X66" s="22" t="str">
        <f t="shared" si="54"/>
        <v>×</v>
      </c>
      <c r="Y66" s="22" t="str">
        <f t="shared" si="55"/>
        <v>×</v>
      </c>
      <c r="Z66" s="69" t="str">
        <f t="shared" si="56"/>
        <v/>
      </c>
      <c r="AA66" s="67">
        <f t="shared" si="5"/>
        <v>0</v>
      </c>
      <c r="AB66" s="1">
        <f t="shared" si="6"/>
        <v>6</v>
      </c>
    </row>
    <row r="67" spans="1:28" ht="14.25" customHeight="1">
      <c r="A67" s="59">
        <v>59</v>
      </c>
      <c r="B67" s="12">
        <v>6</v>
      </c>
      <c r="C67" s="13" t="s">
        <v>50</v>
      </c>
      <c r="D67" s="14"/>
      <c r="E67" s="14"/>
      <c r="F67" s="14"/>
      <c r="G67" s="14">
        <v>217120</v>
      </c>
      <c r="H67" s="18" t="s">
        <v>237</v>
      </c>
      <c r="I67" s="12" t="s">
        <v>229</v>
      </c>
      <c r="J67" s="12" t="s">
        <v>238</v>
      </c>
      <c r="K67" s="13" t="s">
        <v>236</v>
      </c>
      <c r="L67" s="15">
        <v>100</v>
      </c>
      <c r="M67" s="16">
        <v>53.4</v>
      </c>
      <c r="N67" s="16">
        <v>100</v>
      </c>
      <c r="O67" s="16">
        <v>5340</v>
      </c>
      <c r="P67" s="49"/>
      <c r="Q67" s="49"/>
      <c r="R67" s="49"/>
      <c r="S67" s="49">
        <v>12</v>
      </c>
      <c r="T67" s="49">
        <v>12</v>
      </c>
      <c r="U67" s="42"/>
      <c r="V67" s="17">
        <f t="shared" si="12"/>
        <v>0</v>
      </c>
      <c r="W67" s="22" t="str">
        <f t="shared" si="53"/>
        <v>×</v>
      </c>
      <c r="X67" s="22" t="str">
        <f t="shared" si="54"/>
        <v>×</v>
      </c>
      <c r="Y67" s="22" t="str">
        <f t="shared" si="55"/>
        <v>×</v>
      </c>
      <c r="Z67" s="69" t="str">
        <f t="shared" si="56"/>
        <v/>
      </c>
      <c r="AA67" s="67">
        <f t="shared" si="5"/>
        <v>0</v>
      </c>
      <c r="AB67" s="1">
        <f t="shared" si="6"/>
        <v>6</v>
      </c>
    </row>
    <row r="68" spans="1:28" ht="14.25" customHeight="1">
      <c r="A68" s="59">
        <v>60</v>
      </c>
      <c r="B68" s="12">
        <v>6</v>
      </c>
      <c r="C68" s="13" t="s">
        <v>50</v>
      </c>
      <c r="D68" s="14"/>
      <c r="E68" s="14" t="s">
        <v>239</v>
      </c>
      <c r="F68" s="14"/>
      <c r="G68" s="14"/>
      <c r="H68" s="18" t="s">
        <v>240</v>
      </c>
      <c r="I68" s="12" t="s">
        <v>229</v>
      </c>
      <c r="J68" s="12" t="s">
        <v>241</v>
      </c>
      <c r="K68" s="13" t="s">
        <v>242</v>
      </c>
      <c r="L68" s="15">
        <v>100</v>
      </c>
      <c r="M68" s="16">
        <v>10.1</v>
      </c>
      <c r="N68" s="16">
        <v>100</v>
      </c>
      <c r="O68" s="16">
        <v>1010</v>
      </c>
      <c r="P68" s="49"/>
      <c r="Q68" s="49">
        <v>30</v>
      </c>
      <c r="R68" s="49"/>
      <c r="S68" s="49"/>
      <c r="T68" s="49">
        <v>30</v>
      </c>
      <c r="U68" s="42"/>
      <c r="V68" s="17">
        <f t="shared" si="12"/>
        <v>0</v>
      </c>
      <c r="W68" s="22" t="str">
        <f t="shared" si="53"/>
        <v>×</v>
      </c>
      <c r="X68" s="22" t="str">
        <f t="shared" si="54"/>
        <v>×</v>
      </c>
      <c r="Y68" s="22" t="str">
        <f t="shared" si="55"/>
        <v>×</v>
      </c>
      <c r="Z68" s="69" t="str">
        <f t="shared" si="56"/>
        <v/>
      </c>
      <c r="AA68" s="67">
        <f t="shared" si="5"/>
        <v>0</v>
      </c>
      <c r="AB68" s="1">
        <f t="shared" si="6"/>
        <v>6</v>
      </c>
    </row>
    <row r="69" spans="1:28" ht="14.25" customHeight="1">
      <c r="A69" s="59">
        <v>61</v>
      </c>
      <c r="B69" s="12">
        <v>6</v>
      </c>
      <c r="C69" s="13" t="s">
        <v>50</v>
      </c>
      <c r="D69" s="14">
        <v>225530</v>
      </c>
      <c r="E69" s="14" t="s">
        <v>243</v>
      </c>
      <c r="F69" s="14"/>
      <c r="G69" s="14">
        <v>225120</v>
      </c>
      <c r="H69" s="18" t="s">
        <v>559</v>
      </c>
      <c r="I69" s="12" t="s">
        <v>229</v>
      </c>
      <c r="J69" s="12" t="s">
        <v>244</v>
      </c>
      <c r="K69" s="13" t="s">
        <v>236</v>
      </c>
      <c r="L69" s="15">
        <v>100</v>
      </c>
      <c r="M69" s="16">
        <v>7.6</v>
      </c>
      <c r="N69" s="16">
        <v>100</v>
      </c>
      <c r="O69" s="16">
        <v>760</v>
      </c>
      <c r="P69" s="49">
        <v>50</v>
      </c>
      <c r="Q69" s="49">
        <v>24</v>
      </c>
      <c r="R69" s="49"/>
      <c r="S69" s="49">
        <v>12</v>
      </c>
      <c r="T69" s="49">
        <v>86</v>
      </c>
      <c r="U69" s="42"/>
      <c r="V69" s="17">
        <f t="shared" si="12"/>
        <v>0</v>
      </c>
      <c r="W69" s="22" t="str">
        <f t="shared" si="53"/>
        <v>×</v>
      </c>
      <c r="X69" s="22" t="str">
        <f t="shared" si="54"/>
        <v>×</v>
      </c>
      <c r="Y69" s="22" t="str">
        <f t="shared" si="55"/>
        <v>×</v>
      </c>
      <c r="Z69" s="69" t="str">
        <f t="shared" si="56"/>
        <v/>
      </c>
      <c r="AA69" s="67">
        <f t="shared" si="5"/>
        <v>0</v>
      </c>
      <c r="AB69" s="1">
        <f t="shared" si="6"/>
        <v>6</v>
      </c>
    </row>
    <row r="70" spans="1:28" ht="14.25" customHeight="1">
      <c r="A70" s="59">
        <v>62</v>
      </c>
      <c r="B70" s="12">
        <v>6</v>
      </c>
      <c r="C70" s="13" t="s">
        <v>50</v>
      </c>
      <c r="D70" s="14">
        <v>225540</v>
      </c>
      <c r="E70" s="14"/>
      <c r="F70" s="14"/>
      <c r="G70" s="14"/>
      <c r="H70" s="18" t="s">
        <v>560</v>
      </c>
      <c r="I70" s="12" t="s">
        <v>229</v>
      </c>
      <c r="J70" s="12" t="s">
        <v>245</v>
      </c>
      <c r="K70" s="13" t="s">
        <v>233</v>
      </c>
      <c r="L70" s="15">
        <v>100</v>
      </c>
      <c r="M70" s="16">
        <v>13.9</v>
      </c>
      <c r="N70" s="16">
        <v>100</v>
      </c>
      <c r="O70" s="16">
        <v>1390</v>
      </c>
      <c r="P70" s="49">
        <v>30</v>
      </c>
      <c r="Q70" s="49">
        <v>50</v>
      </c>
      <c r="R70" s="49"/>
      <c r="S70" s="49"/>
      <c r="T70" s="49">
        <v>80</v>
      </c>
      <c r="U70" s="42"/>
      <c r="V70" s="17">
        <f t="shared" si="12"/>
        <v>0</v>
      </c>
      <c r="W70" s="22" t="str">
        <f t="shared" si="53"/>
        <v>×</v>
      </c>
      <c r="X70" s="22" t="str">
        <f t="shared" si="54"/>
        <v>×</v>
      </c>
      <c r="Y70" s="22" t="str">
        <f t="shared" si="55"/>
        <v>×</v>
      </c>
      <c r="Z70" s="69" t="str">
        <f t="shared" si="56"/>
        <v/>
      </c>
      <c r="AA70" s="67">
        <f t="shared" si="5"/>
        <v>0</v>
      </c>
      <c r="AB70" s="1">
        <f t="shared" si="6"/>
        <v>6</v>
      </c>
    </row>
    <row r="71" spans="1:28" ht="14.25" customHeight="1">
      <c r="A71" s="59">
        <v>63</v>
      </c>
      <c r="B71" s="12">
        <v>6</v>
      </c>
      <c r="C71" s="13" t="s">
        <v>50</v>
      </c>
      <c r="D71" s="14"/>
      <c r="E71" s="14"/>
      <c r="F71" s="14"/>
      <c r="G71" s="14">
        <v>238000</v>
      </c>
      <c r="H71" s="18" t="s">
        <v>246</v>
      </c>
      <c r="I71" s="12" t="s">
        <v>229</v>
      </c>
      <c r="J71" s="12" t="s">
        <v>247</v>
      </c>
      <c r="K71" s="13" t="s">
        <v>236</v>
      </c>
      <c r="L71" s="15">
        <v>100</v>
      </c>
      <c r="M71" s="16">
        <v>36.5</v>
      </c>
      <c r="N71" s="16">
        <v>100</v>
      </c>
      <c r="O71" s="16">
        <v>3650</v>
      </c>
      <c r="P71" s="49"/>
      <c r="Q71" s="49"/>
      <c r="R71" s="49"/>
      <c r="S71" s="49">
        <v>12</v>
      </c>
      <c r="T71" s="49">
        <v>12</v>
      </c>
      <c r="U71" s="42"/>
      <c r="V71" s="17">
        <f t="shared" si="12"/>
        <v>0</v>
      </c>
      <c r="W71" s="22" t="str">
        <f t="shared" si="53"/>
        <v>×</v>
      </c>
      <c r="X71" s="22" t="str">
        <f t="shared" si="54"/>
        <v>×</v>
      </c>
      <c r="Y71" s="22" t="str">
        <f t="shared" si="55"/>
        <v>×</v>
      </c>
      <c r="Z71" s="69" t="str">
        <f t="shared" si="56"/>
        <v/>
      </c>
      <c r="AA71" s="67">
        <f t="shared" ref="AA71:AA142" si="57">IF(Z71="",0,1)</f>
        <v>0</v>
      </c>
      <c r="AB71" s="1">
        <f t="shared" si="6"/>
        <v>6</v>
      </c>
    </row>
    <row r="72" spans="1:28" ht="14.25" customHeight="1">
      <c r="A72" s="59">
        <v>64</v>
      </c>
      <c r="B72" s="12">
        <v>6</v>
      </c>
      <c r="C72" s="13" t="s">
        <v>50</v>
      </c>
      <c r="D72" s="14"/>
      <c r="E72" s="14" t="s">
        <v>248</v>
      </c>
      <c r="F72" s="14"/>
      <c r="G72" s="14"/>
      <c r="H72" s="18" t="s">
        <v>249</v>
      </c>
      <c r="I72" s="12" t="s">
        <v>229</v>
      </c>
      <c r="J72" s="12" t="s">
        <v>250</v>
      </c>
      <c r="K72" s="13" t="s">
        <v>251</v>
      </c>
      <c r="L72" s="15">
        <v>500</v>
      </c>
      <c r="M72" s="16">
        <v>6.2</v>
      </c>
      <c r="N72" s="16">
        <v>500</v>
      </c>
      <c r="O72" s="16">
        <v>3100</v>
      </c>
      <c r="P72" s="49"/>
      <c r="Q72" s="49">
        <v>18</v>
      </c>
      <c r="R72" s="49"/>
      <c r="S72" s="49"/>
      <c r="T72" s="49">
        <v>18</v>
      </c>
      <c r="U72" s="42"/>
      <c r="V72" s="17">
        <f t="shared" ref="V72:V83" si="58">T72*U72</f>
        <v>0</v>
      </c>
      <c r="W72" s="22" t="str">
        <f t="shared" si="53"/>
        <v>×</v>
      </c>
      <c r="X72" s="22" t="str">
        <f t="shared" si="54"/>
        <v>×</v>
      </c>
      <c r="Y72" s="22" t="str">
        <f t="shared" si="55"/>
        <v>×</v>
      </c>
      <c r="Z72" s="69" t="str">
        <f t="shared" si="56"/>
        <v/>
      </c>
      <c r="AA72" s="67">
        <f t="shared" si="57"/>
        <v>0</v>
      </c>
      <c r="AB72" s="1">
        <f t="shared" ref="AB72:AB143" si="59">B72</f>
        <v>6</v>
      </c>
    </row>
    <row r="73" spans="1:28" ht="14.25" customHeight="1">
      <c r="A73" s="66"/>
      <c r="B73" s="50"/>
      <c r="C73" s="51"/>
      <c r="D73" s="52"/>
      <c r="E73" s="52"/>
      <c r="F73" s="52"/>
      <c r="G73" s="52"/>
      <c r="H73" s="50"/>
      <c r="I73" s="53"/>
      <c r="J73" s="50"/>
      <c r="K73" s="51"/>
      <c r="L73" s="54"/>
      <c r="M73" s="55"/>
      <c r="N73" s="55"/>
      <c r="O73" s="55"/>
      <c r="P73" s="56"/>
      <c r="Q73" s="56"/>
      <c r="R73" s="56"/>
      <c r="S73" s="56"/>
      <c r="T73" s="56"/>
      <c r="U73" s="23" t="str">
        <f>CONCATENATE("項番",B72," 計")</f>
        <v>項番6 計</v>
      </c>
      <c r="V73" s="57">
        <f>SUMIF(B:B,B72,V:V)</f>
        <v>0</v>
      </c>
      <c r="W73" s="22">
        <f>COUNTIFS($B:$B,$B72,W:W,"○")</f>
        <v>0</v>
      </c>
      <c r="X73" s="22"/>
      <c r="Y73" s="22"/>
      <c r="Z73" s="70" t="str">
        <f>IF(W73=0,"",IF(COUNTIF(B:B,AB73)=W73,"","この項番で見積単価（税別）が入力されていない品目があります"))</f>
        <v/>
      </c>
      <c r="AA73" s="67">
        <f t="shared" si="57"/>
        <v>0</v>
      </c>
      <c r="AB73" s="1">
        <f>B72</f>
        <v>6</v>
      </c>
    </row>
    <row r="74" spans="1:28" ht="14.25" customHeight="1">
      <c r="A74" s="59">
        <v>65</v>
      </c>
      <c r="B74" s="12">
        <v>7</v>
      </c>
      <c r="C74" s="13" t="s">
        <v>50</v>
      </c>
      <c r="D74" s="14"/>
      <c r="E74" s="14"/>
      <c r="F74" s="14"/>
      <c r="G74" s="14">
        <v>202425</v>
      </c>
      <c r="H74" s="18" t="s">
        <v>252</v>
      </c>
      <c r="I74" s="12" t="s">
        <v>253</v>
      </c>
      <c r="J74" s="12" t="s">
        <v>254</v>
      </c>
      <c r="K74" s="13" t="s">
        <v>255</v>
      </c>
      <c r="L74" s="15">
        <v>70</v>
      </c>
      <c r="M74" s="16">
        <v>104</v>
      </c>
      <c r="N74" s="16">
        <v>70</v>
      </c>
      <c r="O74" s="16">
        <v>7280</v>
      </c>
      <c r="P74" s="49"/>
      <c r="Q74" s="49"/>
      <c r="R74" s="49"/>
      <c r="S74" s="49">
        <v>144</v>
      </c>
      <c r="T74" s="49">
        <v>144</v>
      </c>
      <c r="U74" s="42"/>
      <c r="V74" s="17">
        <f t="shared" si="58"/>
        <v>0</v>
      </c>
      <c r="W74" s="22" t="str">
        <f t="shared" ref="W74:W83" si="60">IF(U74="","×","○")</f>
        <v>×</v>
      </c>
      <c r="X74" s="22" t="str">
        <f t="shared" ref="X74:X83" si="61">IF(U74&gt;=1,"○","×")</f>
        <v>×</v>
      </c>
      <c r="Y74" s="22" t="str">
        <f t="shared" ref="Y74:Y83" si="62">IF(ISNUMBER(U74),IF(INT(U74)=U74,"○","×"),"×")</f>
        <v>×</v>
      </c>
      <c r="Z74" s="69" t="str">
        <f t="shared" ref="Z74:Z83" si="63">IF(W74="○",IF(OR(X74="×",Y74="×"),"←見積単価（税別）欄には、1以上の整数を入力してください",""),"")</f>
        <v/>
      </c>
      <c r="AA74" s="67">
        <f t="shared" si="57"/>
        <v>0</v>
      </c>
      <c r="AB74" s="1">
        <f t="shared" si="59"/>
        <v>7</v>
      </c>
    </row>
    <row r="75" spans="1:28" ht="14.25" customHeight="1">
      <c r="A75" s="59">
        <v>66</v>
      </c>
      <c r="B75" s="12">
        <v>7</v>
      </c>
      <c r="C75" s="13" t="s">
        <v>50</v>
      </c>
      <c r="D75" s="14">
        <v>205070</v>
      </c>
      <c r="E75" s="14"/>
      <c r="F75" s="14"/>
      <c r="G75" s="14"/>
      <c r="H75" s="18" t="s">
        <v>561</v>
      </c>
      <c r="I75" s="12" t="s">
        <v>253</v>
      </c>
      <c r="J75" s="12" t="s">
        <v>256</v>
      </c>
      <c r="K75" s="13" t="s">
        <v>233</v>
      </c>
      <c r="L75" s="15">
        <v>100</v>
      </c>
      <c r="M75" s="16">
        <v>21.2</v>
      </c>
      <c r="N75" s="16">
        <v>100</v>
      </c>
      <c r="O75" s="16">
        <v>2120</v>
      </c>
      <c r="P75" s="49">
        <v>28</v>
      </c>
      <c r="Q75" s="49"/>
      <c r="R75" s="49"/>
      <c r="S75" s="49"/>
      <c r="T75" s="49">
        <v>28</v>
      </c>
      <c r="U75" s="42"/>
      <c r="V75" s="17">
        <f t="shared" si="58"/>
        <v>0</v>
      </c>
      <c r="W75" s="22" t="str">
        <f t="shared" si="60"/>
        <v>×</v>
      </c>
      <c r="X75" s="22" t="str">
        <f t="shared" si="61"/>
        <v>×</v>
      </c>
      <c r="Y75" s="22" t="str">
        <f t="shared" si="62"/>
        <v>×</v>
      </c>
      <c r="Z75" s="69" t="str">
        <f t="shared" si="63"/>
        <v/>
      </c>
      <c r="AA75" s="67">
        <f t="shared" si="57"/>
        <v>0</v>
      </c>
      <c r="AB75" s="1">
        <f t="shared" si="59"/>
        <v>7</v>
      </c>
    </row>
    <row r="76" spans="1:28" ht="14.25" customHeight="1">
      <c r="A76" s="59">
        <v>67</v>
      </c>
      <c r="B76" s="12">
        <v>7</v>
      </c>
      <c r="C76" s="13" t="s">
        <v>50</v>
      </c>
      <c r="D76" s="14"/>
      <c r="E76" s="14"/>
      <c r="F76" s="14"/>
      <c r="G76" s="14" t="s">
        <v>257</v>
      </c>
      <c r="H76" s="18" t="s">
        <v>258</v>
      </c>
      <c r="I76" s="12" t="s">
        <v>253</v>
      </c>
      <c r="J76" s="12" t="s">
        <v>259</v>
      </c>
      <c r="K76" s="13" t="s">
        <v>236</v>
      </c>
      <c r="L76" s="15">
        <v>100</v>
      </c>
      <c r="M76" s="16">
        <v>24.1</v>
      </c>
      <c r="N76" s="16">
        <v>100</v>
      </c>
      <c r="O76" s="16">
        <v>2410</v>
      </c>
      <c r="P76" s="49"/>
      <c r="Q76" s="49"/>
      <c r="R76" s="49"/>
      <c r="S76" s="49">
        <v>12</v>
      </c>
      <c r="T76" s="49">
        <v>12</v>
      </c>
      <c r="U76" s="42"/>
      <c r="V76" s="17">
        <f t="shared" si="58"/>
        <v>0</v>
      </c>
      <c r="W76" s="22" t="str">
        <f t="shared" si="60"/>
        <v>×</v>
      </c>
      <c r="X76" s="22" t="str">
        <f t="shared" si="61"/>
        <v>×</v>
      </c>
      <c r="Y76" s="22" t="str">
        <f t="shared" si="62"/>
        <v>×</v>
      </c>
      <c r="Z76" s="69" t="str">
        <f t="shared" si="63"/>
        <v/>
      </c>
      <c r="AA76" s="67">
        <f t="shared" si="57"/>
        <v>0</v>
      </c>
      <c r="AB76" s="1">
        <f t="shared" si="59"/>
        <v>7</v>
      </c>
    </row>
    <row r="77" spans="1:28" ht="14.25" customHeight="1">
      <c r="A77" s="59">
        <v>68</v>
      </c>
      <c r="B77" s="12">
        <v>7</v>
      </c>
      <c r="C77" s="13" t="s">
        <v>50</v>
      </c>
      <c r="D77" s="14"/>
      <c r="E77" s="14"/>
      <c r="F77" s="14"/>
      <c r="G77" s="14" t="s">
        <v>257</v>
      </c>
      <c r="H77" s="18" t="s">
        <v>260</v>
      </c>
      <c r="I77" s="12" t="s">
        <v>253</v>
      </c>
      <c r="J77" s="12" t="s">
        <v>259</v>
      </c>
      <c r="K77" s="13" t="s">
        <v>261</v>
      </c>
      <c r="L77" s="15">
        <v>300</v>
      </c>
      <c r="M77" s="16">
        <v>24.1</v>
      </c>
      <c r="N77" s="16">
        <v>300</v>
      </c>
      <c r="O77" s="16">
        <v>7230</v>
      </c>
      <c r="P77" s="49"/>
      <c r="Q77" s="49"/>
      <c r="R77" s="49"/>
      <c r="S77" s="49">
        <v>16</v>
      </c>
      <c r="T77" s="49">
        <v>16</v>
      </c>
      <c r="U77" s="42"/>
      <c r="V77" s="17">
        <f t="shared" si="58"/>
        <v>0</v>
      </c>
      <c r="W77" s="22" t="str">
        <f t="shared" si="60"/>
        <v>×</v>
      </c>
      <c r="X77" s="22" t="str">
        <f t="shared" si="61"/>
        <v>×</v>
      </c>
      <c r="Y77" s="22" t="str">
        <f t="shared" si="62"/>
        <v>×</v>
      </c>
      <c r="Z77" s="69" t="str">
        <f t="shared" si="63"/>
        <v/>
      </c>
      <c r="AA77" s="67">
        <f t="shared" si="57"/>
        <v>0</v>
      </c>
      <c r="AB77" s="1">
        <f t="shared" si="59"/>
        <v>7</v>
      </c>
    </row>
    <row r="78" spans="1:28" ht="14.25" customHeight="1">
      <c r="A78" s="59">
        <v>69</v>
      </c>
      <c r="B78" s="12">
        <v>7</v>
      </c>
      <c r="C78" s="13" t="s">
        <v>50</v>
      </c>
      <c r="D78" s="14">
        <v>217970</v>
      </c>
      <c r="E78" s="14"/>
      <c r="F78" s="14"/>
      <c r="G78" s="14"/>
      <c r="H78" s="18" t="s">
        <v>562</v>
      </c>
      <c r="I78" s="12" t="s">
        <v>253</v>
      </c>
      <c r="J78" s="12" t="s">
        <v>262</v>
      </c>
      <c r="K78" s="13" t="s">
        <v>263</v>
      </c>
      <c r="L78" s="15">
        <v>56</v>
      </c>
      <c r="M78" s="16">
        <v>61.7</v>
      </c>
      <c r="N78" s="16">
        <v>56</v>
      </c>
      <c r="O78" s="16">
        <v>3455.2000000000003</v>
      </c>
      <c r="P78" s="49">
        <v>4</v>
      </c>
      <c r="Q78" s="49"/>
      <c r="R78" s="49"/>
      <c r="S78" s="49"/>
      <c r="T78" s="49">
        <v>4</v>
      </c>
      <c r="U78" s="42"/>
      <c r="V78" s="17">
        <f t="shared" si="58"/>
        <v>0</v>
      </c>
      <c r="W78" s="22" t="str">
        <f t="shared" si="60"/>
        <v>×</v>
      </c>
      <c r="X78" s="22" t="str">
        <f t="shared" si="61"/>
        <v>×</v>
      </c>
      <c r="Y78" s="22" t="str">
        <f t="shared" si="62"/>
        <v>×</v>
      </c>
      <c r="Z78" s="69" t="str">
        <f t="shared" si="63"/>
        <v/>
      </c>
      <c r="AA78" s="67">
        <f t="shared" si="57"/>
        <v>0</v>
      </c>
      <c r="AB78" s="1">
        <f t="shared" si="59"/>
        <v>7</v>
      </c>
    </row>
    <row r="79" spans="1:28" ht="14.25" customHeight="1">
      <c r="A79" s="59">
        <v>70</v>
      </c>
      <c r="B79" s="12">
        <v>7</v>
      </c>
      <c r="C79" s="13" t="s">
        <v>50</v>
      </c>
      <c r="D79" s="14"/>
      <c r="E79" s="14"/>
      <c r="F79" s="14">
        <v>333401</v>
      </c>
      <c r="G79" s="14"/>
      <c r="H79" s="18" t="s">
        <v>264</v>
      </c>
      <c r="I79" s="12" t="s">
        <v>253</v>
      </c>
      <c r="J79" s="12" t="s">
        <v>265</v>
      </c>
      <c r="K79" s="13" t="s">
        <v>266</v>
      </c>
      <c r="L79" s="15">
        <v>50</v>
      </c>
      <c r="M79" s="16">
        <v>97</v>
      </c>
      <c r="N79" s="16">
        <v>50</v>
      </c>
      <c r="O79" s="16">
        <v>4850</v>
      </c>
      <c r="P79" s="49"/>
      <c r="Q79" s="49"/>
      <c r="R79" s="49">
        <v>45</v>
      </c>
      <c r="S79" s="49"/>
      <c r="T79" s="49">
        <v>45</v>
      </c>
      <c r="U79" s="42"/>
      <c r="V79" s="17">
        <f t="shared" si="58"/>
        <v>0</v>
      </c>
      <c r="W79" s="22" t="str">
        <f t="shared" si="60"/>
        <v>×</v>
      </c>
      <c r="X79" s="22" t="str">
        <f t="shared" si="61"/>
        <v>×</v>
      </c>
      <c r="Y79" s="22" t="str">
        <f t="shared" si="62"/>
        <v>×</v>
      </c>
      <c r="Z79" s="69" t="str">
        <f t="shared" si="63"/>
        <v/>
      </c>
      <c r="AA79" s="67">
        <f t="shared" si="57"/>
        <v>0</v>
      </c>
      <c r="AB79" s="1">
        <f t="shared" si="59"/>
        <v>7</v>
      </c>
    </row>
    <row r="80" spans="1:28" ht="14.25" customHeight="1">
      <c r="A80" s="59">
        <v>71</v>
      </c>
      <c r="B80" s="12">
        <v>7</v>
      </c>
      <c r="C80" s="13" t="s">
        <v>50</v>
      </c>
      <c r="D80" s="14">
        <v>226240</v>
      </c>
      <c r="E80" s="14"/>
      <c r="F80" s="14"/>
      <c r="G80" s="14"/>
      <c r="H80" s="18" t="s">
        <v>563</v>
      </c>
      <c r="I80" s="12" t="s">
        <v>253</v>
      </c>
      <c r="J80" s="12" t="s">
        <v>267</v>
      </c>
      <c r="K80" s="13" t="s">
        <v>233</v>
      </c>
      <c r="L80" s="15">
        <v>100</v>
      </c>
      <c r="M80" s="16">
        <v>22.5</v>
      </c>
      <c r="N80" s="16">
        <v>100</v>
      </c>
      <c r="O80" s="16">
        <v>2250</v>
      </c>
      <c r="P80" s="49">
        <v>2</v>
      </c>
      <c r="Q80" s="49"/>
      <c r="R80" s="49"/>
      <c r="S80" s="49"/>
      <c r="T80" s="49">
        <v>2</v>
      </c>
      <c r="U80" s="42"/>
      <c r="V80" s="17">
        <f t="shared" si="58"/>
        <v>0</v>
      </c>
      <c r="W80" s="22" t="str">
        <f t="shared" si="60"/>
        <v>×</v>
      </c>
      <c r="X80" s="22" t="str">
        <f t="shared" si="61"/>
        <v>×</v>
      </c>
      <c r="Y80" s="22" t="str">
        <f t="shared" si="62"/>
        <v>×</v>
      </c>
      <c r="Z80" s="69" t="str">
        <f t="shared" si="63"/>
        <v/>
      </c>
      <c r="AA80" s="67">
        <f t="shared" si="57"/>
        <v>0</v>
      </c>
      <c r="AB80" s="1">
        <f t="shared" si="59"/>
        <v>7</v>
      </c>
    </row>
    <row r="81" spans="1:28" ht="14.25" customHeight="1">
      <c r="A81" s="59">
        <v>72</v>
      </c>
      <c r="B81" s="12">
        <v>7</v>
      </c>
      <c r="C81" s="13" t="s">
        <v>50</v>
      </c>
      <c r="D81" s="14"/>
      <c r="E81" s="14"/>
      <c r="F81" s="14"/>
      <c r="G81" s="14">
        <v>236870</v>
      </c>
      <c r="H81" s="18" t="s">
        <v>268</v>
      </c>
      <c r="I81" s="12" t="s">
        <v>253</v>
      </c>
      <c r="J81" s="12" t="s">
        <v>269</v>
      </c>
      <c r="K81" s="13" t="s">
        <v>270</v>
      </c>
      <c r="L81" s="15">
        <v>140</v>
      </c>
      <c r="M81" s="16">
        <v>44.3</v>
      </c>
      <c r="N81" s="16">
        <v>140</v>
      </c>
      <c r="O81" s="16">
        <v>6202</v>
      </c>
      <c r="P81" s="49"/>
      <c r="Q81" s="49"/>
      <c r="R81" s="49"/>
      <c r="S81" s="49">
        <v>6</v>
      </c>
      <c r="T81" s="49">
        <v>6</v>
      </c>
      <c r="U81" s="42"/>
      <c r="V81" s="17">
        <f t="shared" si="58"/>
        <v>0</v>
      </c>
      <c r="W81" s="22" t="str">
        <f t="shared" si="60"/>
        <v>×</v>
      </c>
      <c r="X81" s="22" t="str">
        <f t="shared" si="61"/>
        <v>×</v>
      </c>
      <c r="Y81" s="22" t="str">
        <f t="shared" si="62"/>
        <v>×</v>
      </c>
      <c r="Z81" s="69" t="str">
        <f t="shared" si="63"/>
        <v/>
      </c>
      <c r="AA81" s="67">
        <f t="shared" si="57"/>
        <v>0</v>
      </c>
      <c r="AB81" s="1">
        <f t="shared" si="59"/>
        <v>7</v>
      </c>
    </row>
    <row r="82" spans="1:28" ht="14.25" customHeight="1">
      <c r="A82" s="59">
        <v>73</v>
      </c>
      <c r="B82" s="12">
        <v>7</v>
      </c>
      <c r="C82" s="13" t="s">
        <v>50</v>
      </c>
      <c r="D82" s="14"/>
      <c r="E82" s="14"/>
      <c r="F82" s="14"/>
      <c r="G82" s="14">
        <v>236871</v>
      </c>
      <c r="H82" s="18" t="s">
        <v>271</v>
      </c>
      <c r="I82" s="12" t="s">
        <v>253</v>
      </c>
      <c r="J82" s="12" t="s">
        <v>269</v>
      </c>
      <c r="K82" s="13" t="s">
        <v>272</v>
      </c>
      <c r="L82" s="15">
        <v>100</v>
      </c>
      <c r="M82" s="16">
        <v>44.3</v>
      </c>
      <c r="N82" s="16">
        <v>100</v>
      </c>
      <c r="O82" s="16">
        <v>4430</v>
      </c>
      <c r="P82" s="49"/>
      <c r="Q82" s="49"/>
      <c r="R82" s="49"/>
      <c r="S82" s="49">
        <v>6</v>
      </c>
      <c r="T82" s="49">
        <v>6</v>
      </c>
      <c r="U82" s="42"/>
      <c r="V82" s="17">
        <f t="shared" si="58"/>
        <v>0</v>
      </c>
      <c r="W82" s="22" t="str">
        <f t="shared" si="60"/>
        <v>×</v>
      </c>
      <c r="X82" s="22" t="str">
        <f t="shared" si="61"/>
        <v>×</v>
      </c>
      <c r="Y82" s="22" t="str">
        <f t="shared" si="62"/>
        <v>×</v>
      </c>
      <c r="Z82" s="69" t="str">
        <f t="shared" si="63"/>
        <v/>
      </c>
      <c r="AA82" s="67">
        <f t="shared" si="57"/>
        <v>0</v>
      </c>
      <c r="AB82" s="1">
        <f t="shared" si="59"/>
        <v>7</v>
      </c>
    </row>
    <row r="83" spans="1:28" ht="14.25" customHeight="1">
      <c r="A83" s="59">
        <v>74</v>
      </c>
      <c r="B83" s="12">
        <v>7</v>
      </c>
      <c r="C83" s="13" t="s">
        <v>50</v>
      </c>
      <c r="D83" s="14"/>
      <c r="E83" s="14"/>
      <c r="F83" s="14"/>
      <c r="G83" s="14">
        <v>236860</v>
      </c>
      <c r="H83" s="18" t="s">
        <v>273</v>
      </c>
      <c r="I83" s="12" t="s">
        <v>253</v>
      </c>
      <c r="J83" s="12" t="s">
        <v>274</v>
      </c>
      <c r="K83" s="13" t="s">
        <v>270</v>
      </c>
      <c r="L83" s="15">
        <v>140</v>
      </c>
      <c r="M83" s="16">
        <v>17</v>
      </c>
      <c r="N83" s="16">
        <v>140</v>
      </c>
      <c r="O83" s="16">
        <v>2380</v>
      </c>
      <c r="P83" s="49"/>
      <c r="Q83" s="49"/>
      <c r="R83" s="49"/>
      <c r="S83" s="49">
        <v>6</v>
      </c>
      <c r="T83" s="49">
        <v>6</v>
      </c>
      <c r="U83" s="42"/>
      <c r="V83" s="17">
        <f t="shared" si="58"/>
        <v>0</v>
      </c>
      <c r="W83" s="22" t="str">
        <f t="shared" si="60"/>
        <v>×</v>
      </c>
      <c r="X83" s="22" t="str">
        <f t="shared" si="61"/>
        <v>×</v>
      </c>
      <c r="Y83" s="22" t="str">
        <f t="shared" si="62"/>
        <v>×</v>
      </c>
      <c r="Z83" s="69" t="str">
        <f t="shared" si="63"/>
        <v/>
      </c>
      <c r="AA83" s="67">
        <f t="shared" si="57"/>
        <v>0</v>
      </c>
      <c r="AB83" s="1">
        <f t="shared" si="59"/>
        <v>7</v>
      </c>
    </row>
    <row r="84" spans="1:28" ht="14.25" customHeight="1">
      <c r="A84" s="59">
        <v>75</v>
      </c>
      <c r="B84" s="12">
        <v>7</v>
      </c>
      <c r="C84" s="13" t="s">
        <v>50</v>
      </c>
      <c r="D84" s="14"/>
      <c r="E84" s="14"/>
      <c r="F84" s="14"/>
      <c r="G84" s="14">
        <v>236861</v>
      </c>
      <c r="H84" s="18" t="s">
        <v>275</v>
      </c>
      <c r="I84" s="12" t="s">
        <v>253</v>
      </c>
      <c r="J84" s="12" t="s">
        <v>274</v>
      </c>
      <c r="K84" s="13" t="s">
        <v>272</v>
      </c>
      <c r="L84" s="15">
        <v>100</v>
      </c>
      <c r="M84" s="16">
        <v>17</v>
      </c>
      <c r="N84" s="16">
        <v>100</v>
      </c>
      <c r="O84" s="16">
        <v>1700</v>
      </c>
      <c r="P84" s="49"/>
      <c r="Q84" s="49"/>
      <c r="R84" s="49"/>
      <c r="S84" s="49">
        <v>24</v>
      </c>
      <c r="T84" s="49">
        <v>24</v>
      </c>
      <c r="U84" s="42"/>
      <c r="V84" s="17">
        <f t="shared" ref="V84" si="64">T84*U84</f>
        <v>0</v>
      </c>
      <c r="W84" s="22" t="str">
        <f t="shared" ref="W84" si="65">IF(U84="","×","○")</f>
        <v>×</v>
      </c>
      <c r="X84" s="22" t="str">
        <f t="shared" ref="X84" si="66">IF(U84&gt;=1,"○","×")</f>
        <v>×</v>
      </c>
      <c r="Y84" s="22" t="str">
        <f t="shared" ref="Y84" si="67">IF(ISNUMBER(U84),IF(INT(U84)=U84,"○","×"),"×")</f>
        <v>×</v>
      </c>
      <c r="Z84" s="69" t="str">
        <f t="shared" ref="Z84" si="68">IF(W84="○",IF(OR(X84="×",Y84="×"),"←見積単価（税別）欄には、1以上の整数を入力してください",""),"")</f>
        <v/>
      </c>
      <c r="AA84" s="67">
        <f t="shared" si="57"/>
        <v>0</v>
      </c>
      <c r="AB84" s="1">
        <f t="shared" si="59"/>
        <v>7</v>
      </c>
    </row>
    <row r="85" spans="1:28" ht="14.25" customHeight="1">
      <c r="A85" s="66"/>
      <c r="B85" s="50"/>
      <c r="C85" s="51"/>
      <c r="D85" s="52"/>
      <c r="E85" s="52"/>
      <c r="F85" s="52"/>
      <c r="G85" s="52"/>
      <c r="H85" s="50"/>
      <c r="I85" s="53"/>
      <c r="J85" s="50"/>
      <c r="K85" s="51"/>
      <c r="L85" s="54"/>
      <c r="M85" s="55"/>
      <c r="N85" s="55"/>
      <c r="O85" s="55"/>
      <c r="P85" s="56"/>
      <c r="Q85" s="56"/>
      <c r="R85" s="56"/>
      <c r="S85" s="56"/>
      <c r="T85" s="56"/>
      <c r="U85" s="23" t="str">
        <f>CONCATENATE("項番",B84," 計")</f>
        <v>項番7 計</v>
      </c>
      <c r="V85" s="57">
        <f>SUMIF(B:B,B84,V:V)</f>
        <v>0</v>
      </c>
      <c r="W85" s="22">
        <f>COUNTIFS($B:$B,$B84,W:W,"○")</f>
        <v>0</v>
      </c>
      <c r="X85" s="22"/>
      <c r="Y85" s="22"/>
      <c r="Z85" s="70" t="str">
        <f>IF(W85=0,"",IF(COUNTIF(B:B,AB85)=W85,"","この項番で見積単価（税別）が入力されていない品目があります"))</f>
        <v/>
      </c>
      <c r="AA85" s="67">
        <f t="shared" si="57"/>
        <v>0</v>
      </c>
      <c r="AB85" s="1">
        <f>B84</f>
        <v>7</v>
      </c>
    </row>
    <row r="86" spans="1:28" ht="14.25" customHeight="1">
      <c r="A86" s="59">
        <v>76</v>
      </c>
      <c r="B86" s="12">
        <v>8</v>
      </c>
      <c r="C86" s="13" t="s">
        <v>50</v>
      </c>
      <c r="D86" s="14"/>
      <c r="E86" s="14"/>
      <c r="F86" s="14"/>
      <c r="G86" s="14" t="s">
        <v>257</v>
      </c>
      <c r="H86" s="18" t="s">
        <v>276</v>
      </c>
      <c r="I86" s="12" t="s">
        <v>253</v>
      </c>
      <c r="J86" s="12" t="s">
        <v>277</v>
      </c>
      <c r="K86" s="13" t="s">
        <v>236</v>
      </c>
      <c r="L86" s="15">
        <v>100</v>
      </c>
      <c r="M86" s="16">
        <v>42</v>
      </c>
      <c r="N86" s="16">
        <v>100</v>
      </c>
      <c r="O86" s="16">
        <v>4200</v>
      </c>
      <c r="P86" s="49"/>
      <c r="Q86" s="49"/>
      <c r="R86" s="49"/>
      <c r="S86" s="49">
        <v>12</v>
      </c>
      <c r="T86" s="49">
        <v>12</v>
      </c>
      <c r="U86" s="42"/>
      <c r="V86" s="17">
        <f t="shared" ref="V86:V98" si="69">T86*U86</f>
        <v>0</v>
      </c>
      <c r="W86" s="22" t="str">
        <f t="shared" ref="W86:W90" si="70">IF(U86="","×","○")</f>
        <v>×</v>
      </c>
      <c r="X86" s="22" t="str">
        <f t="shared" ref="X86:X90" si="71">IF(U86&gt;=1,"○","×")</f>
        <v>×</v>
      </c>
      <c r="Y86" s="22" t="str">
        <f t="shared" ref="Y86:Y90" si="72">IF(ISNUMBER(U86),IF(INT(U86)=U86,"○","×"),"×")</f>
        <v>×</v>
      </c>
      <c r="Z86" s="69" t="str">
        <f t="shared" ref="Z86:Z90" si="73">IF(W86="○",IF(OR(X86="×",Y86="×"),"←見積単価（税別）欄には、1以上の整数を入力してください",""),"")</f>
        <v/>
      </c>
      <c r="AA86" s="67">
        <f t="shared" si="57"/>
        <v>0</v>
      </c>
      <c r="AB86" s="1">
        <f t="shared" si="59"/>
        <v>8</v>
      </c>
    </row>
    <row r="87" spans="1:28" ht="14.25" customHeight="1">
      <c r="A87" s="59">
        <v>77</v>
      </c>
      <c r="B87" s="12">
        <v>8</v>
      </c>
      <c r="C87" s="13" t="s">
        <v>50</v>
      </c>
      <c r="D87" s="14"/>
      <c r="E87" s="14"/>
      <c r="F87" s="14"/>
      <c r="G87" s="14" t="s">
        <v>257</v>
      </c>
      <c r="H87" s="18" t="s">
        <v>278</v>
      </c>
      <c r="I87" s="12" t="s">
        <v>253</v>
      </c>
      <c r="J87" s="12" t="s">
        <v>277</v>
      </c>
      <c r="K87" s="13" t="s">
        <v>261</v>
      </c>
      <c r="L87" s="15">
        <v>300</v>
      </c>
      <c r="M87" s="16">
        <v>42</v>
      </c>
      <c r="N87" s="16">
        <v>300</v>
      </c>
      <c r="O87" s="16">
        <v>12600</v>
      </c>
      <c r="P87" s="49"/>
      <c r="Q87" s="49"/>
      <c r="R87" s="49"/>
      <c r="S87" s="49">
        <v>16</v>
      </c>
      <c r="T87" s="49">
        <v>16</v>
      </c>
      <c r="U87" s="42"/>
      <c r="V87" s="17">
        <f t="shared" si="69"/>
        <v>0</v>
      </c>
      <c r="W87" s="22" t="str">
        <f t="shared" si="70"/>
        <v>×</v>
      </c>
      <c r="X87" s="22" t="str">
        <f t="shared" si="71"/>
        <v>×</v>
      </c>
      <c r="Y87" s="22" t="str">
        <f t="shared" si="72"/>
        <v>×</v>
      </c>
      <c r="Z87" s="69" t="str">
        <f t="shared" si="73"/>
        <v/>
      </c>
      <c r="AA87" s="67">
        <f t="shared" si="57"/>
        <v>0</v>
      </c>
      <c r="AB87" s="1">
        <f t="shared" si="59"/>
        <v>8</v>
      </c>
    </row>
    <row r="88" spans="1:28" ht="14.25" customHeight="1">
      <c r="A88" s="59">
        <v>78</v>
      </c>
      <c r="B88" s="12">
        <v>8</v>
      </c>
      <c r="C88" s="13" t="s">
        <v>50</v>
      </c>
      <c r="D88" s="14"/>
      <c r="E88" s="14"/>
      <c r="F88" s="14"/>
      <c r="G88" s="14" t="s">
        <v>257</v>
      </c>
      <c r="H88" s="18" t="s">
        <v>279</v>
      </c>
      <c r="I88" s="12" t="s">
        <v>253</v>
      </c>
      <c r="J88" s="12" t="s">
        <v>280</v>
      </c>
      <c r="K88" s="13" t="s">
        <v>272</v>
      </c>
      <c r="L88" s="15">
        <v>100</v>
      </c>
      <c r="M88" s="16">
        <v>11.4</v>
      </c>
      <c r="N88" s="16">
        <v>100</v>
      </c>
      <c r="O88" s="16">
        <v>1140</v>
      </c>
      <c r="P88" s="49"/>
      <c r="Q88" s="49"/>
      <c r="R88" s="49"/>
      <c r="S88" s="49">
        <v>6</v>
      </c>
      <c r="T88" s="49">
        <v>6</v>
      </c>
      <c r="U88" s="42"/>
      <c r="V88" s="17">
        <f t="shared" si="69"/>
        <v>0</v>
      </c>
      <c r="W88" s="22" t="str">
        <f t="shared" si="70"/>
        <v>×</v>
      </c>
      <c r="X88" s="22" t="str">
        <f t="shared" si="71"/>
        <v>×</v>
      </c>
      <c r="Y88" s="22" t="str">
        <f t="shared" si="72"/>
        <v>×</v>
      </c>
      <c r="Z88" s="69" t="str">
        <f t="shared" si="73"/>
        <v/>
      </c>
      <c r="AA88" s="67">
        <f t="shared" si="57"/>
        <v>0</v>
      </c>
      <c r="AB88" s="1">
        <f t="shared" si="59"/>
        <v>8</v>
      </c>
    </row>
    <row r="89" spans="1:28" ht="14.25" customHeight="1">
      <c r="A89" s="59">
        <v>79</v>
      </c>
      <c r="B89" s="12">
        <v>8</v>
      </c>
      <c r="C89" s="13" t="s">
        <v>50</v>
      </c>
      <c r="D89" s="14">
        <v>215631</v>
      </c>
      <c r="E89" s="14"/>
      <c r="F89" s="14"/>
      <c r="G89" s="14"/>
      <c r="H89" s="18" t="s">
        <v>564</v>
      </c>
      <c r="I89" s="12" t="s">
        <v>253</v>
      </c>
      <c r="J89" s="12" t="s">
        <v>281</v>
      </c>
      <c r="K89" s="13" t="s">
        <v>233</v>
      </c>
      <c r="L89" s="15">
        <v>100</v>
      </c>
      <c r="M89" s="16">
        <v>5.9</v>
      </c>
      <c r="N89" s="16">
        <v>100</v>
      </c>
      <c r="O89" s="16">
        <v>590</v>
      </c>
      <c r="P89" s="49">
        <v>10</v>
      </c>
      <c r="Q89" s="49"/>
      <c r="R89" s="49"/>
      <c r="S89" s="49"/>
      <c r="T89" s="49">
        <v>10</v>
      </c>
      <c r="U89" s="42"/>
      <c r="V89" s="17">
        <f t="shared" si="69"/>
        <v>0</v>
      </c>
      <c r="W89" s="22" t="str">
        <f t="shared" si="70"/>
        <v>×</v>
      </c>
      <c r="X89" s="22" t="str">
        <f t="shared" si="71"/>
        <v>×</v>
      </c>
      <c r="Y89" s="22" t="str">
        <f t="shared" si="72"/>
        <v>×</v>
      </c>
      <c r="Z89" s="69" t="str">
        <f t="shared" si="73"/>
        <v/>
      </c>
      <c r="AA89" s="67">
        <f t="shared" si="57"/>
        <v>0</v>
      </c>
      <c r="AB89" s="1">
        <f t="shared" si="59"/>
        <v>8</v>
      </c>
    </row>
    <row r="90" spans="1:28" ht="14.25" customHeight="1">
      <c r="A90" s="59">
        <v>80</v>
      </c>
      <c r="B90" s="12">
        <v>8</v>
      </c>
      <c r="C90" s="13" t="s">
        <v>50</v>
      </c>
      <c r="D90" s="14">
        <v>217800</v>
      </c>
      <c r="E90" s="14"/>
      <c r="F90" s="14"/>
      <c r="G90" s="14"/>
      <c r="H90" s="18" t="s">
        <v>565</v>
      </c>
      <c r="I90" s="12" t="s">
        <v>253</v>
      </c>
      <c r="J90" s="12" t="s">
        <v>282</v>
      </c>
      <c r="K90" s="13" t="s">
        <v>233</v>
      </c>
      <c r="L90" s="15">
        <v>100</v>
      </c>
      <c r="M90" s="16">
        <v>5.9</v>
      </c>
      <c r="N90" s="16">
        <v>100</v>
      </c>
      <c r="O90" s="16">
        <v>590</v>
      </c>
      <c r="P90" s="49">
        <v>2</v>
      </c>
      <c r="Q90" s="49"/>
      <c r="R90" s="49"/>
      <c r="S90" s="49"/>
      <c r="T90" s="49">
        <v>2</v>
      </c>
      <c r="U90" s="42"/>
      <c r="V90" s="17">
        <f t="shared" si="69"/>
        <v>0</v>
      </c>
      <c r="W90" s="22" t="str">
        <f t="shared" si="70"/>
        <v>×</v>
      </c>
      <c r="X90" s="22" t="str">
        <f t="shared" si="71"/>
        <v>×</v>
      </c>
      <c r="Y90" s="22" t="str">
        <f t="shared" si="72"/>
        <v>×</v>
      </c>
      <c r="Z90" s="69" t="str">
        <f t="shared" si="73"/>
        <v/>
      </c>
      <c r="AA90" s="67">
        <f t="shared" si="57"/>
        <v>0</v>
      </c>
      <c r="AB90" s="1">
        <f t="shared" si="59"/>
        <v>8</v>
      </c>
    </row>
    <row r="91" spans="1:28" ht="14.25" customHeight="1">
      <c r="A91" s="66"/>
      <c r="B91" s="50"/>
      <c r="C91" s="51"/>
      <c r="D91" s="52"/>
      <c r="E91" s="52"/>
      <c r="F91" s="52"/>
      <c r="G91" s="52"/>
      <c r="H91" s="50"/>
      <c r="I91" s="53"/>
      <c r="J91" s="50"/>
      <c r="K91" s="51"/>
      <c r="L91" s="54"/>
      <c r="M91" s="55"/>
      <c r="N91" s="55"/>
      <c r="O91" s="55"/>
      <c r="P91" s="56"/>
      <c r="Q91" s="56"/>
      <c r="R91" s="56"/>
      <c r="S91" s="56"/>
      <c r="T91" s="56"/>
      <c r="U91" s="23" t="str">
        <f>CONCATENATE("項番",B90," 計")</f>
        <v>項番8 計</v>
      </c>
      <c r="V91" s="57">
        <f>SUMIF(B:B,B90,V:V)</f>
        <v>0</v>
      </c>
      <c r="W91" s="22">
        <f>COUNTIFS($B:$B,$B90,W:W,"○")</f>
        <v>0</v>
      </c>
      <c r="X91" s="22"/>
      <c r="Y91" s="22"/>
      <c r="Z91" s="70" t="str">
        <f>IF(W91=0,"",IF(COUNTIF(B:B,AB91)=W91,"","この項番で見積単価（税別）が入力されていない品目があります"))</f>
        <v/>
      </c>
      <c r="AA91" s="67">
        <f t="shared" si="57"/>
        <v>0</v>
      </c>
      <c r="AB91" s="1">
        <f>B90</f>
        <v>8</v>
      </c>
    </row>
    <row r="92" spans="1:28" ht="14.25" customHeight="1">
      <c r="A92" s="59">
        <v>81</v>
      </c>
      <c r="B92" s="12">
        <v>9</v>
      </c>
      <c r="C92" s="13" t="s">
        <v>50</v>
      </c>
      <c r="D92" s="14"/>
      <c r="E92" s="14"/>
      <c r="F92" s="14">
        <v>318170</v>
      </c>
      <c r="G92" s="14"/>
      <c r="H92" s="18" t="s">
        <v>283</v>
      </c>
      <c r="I92" s="12" t="s">
        <v>284</v>
      </c>
      <c r="J92" s="12" t="s">
        <v>285</v>
      </c>
      <c r="K92" s="13" t="s">
        <v>148</v>
      </c>
      <c r="L92" s="15">
        <v>10</v>
      </c>
      <c r="M92" s="16">
        <v>263</v>
      </c>
      <c r="N92" s="16">
        <v>10</v>
      </c>
      <c r="O92" s="16">
        <v>2630</v>
      </c>
      <c r="P92" s="49"/>
      <c r="Q92" s="49"/>
      <c r="R92" s="49">
        <v>360</v>
      </c>
      <c r="S92" s="49"/>
      <c r="T92" s="49">
        <v>360</v>
      </c>
      <c r="U92" s="42"/>
      <c r="V92" s="17">
        <f t="shared" si="69"/>
        <v>0</v>
      </c>
      <c r="W92" s="22" t="str">
        <f>IF(U92="","×","○")</f>
        <v>×</v>
      </c>
      <c r="X92" s="22" t="str">
        <f>IF(U92&gt;=1,"○","×")</f>
        <v>×</v>
      </c>
      <c r="Y92" s="22" t="str">
        <f>IF(ISNUMBER(U92),IF(INT(U92)=U92,"○","×"),"×")</f>
        <v>×</v>
      </c>
      <c r="Z92" s="69" t="str">
        <f>IF(W92="○",IF(OR(X92="×",Y92="×"),"←見積単価（税別）欄には、1以上の整数を入力してください",""),"")</f>
        <v/>
      </c>
      <c r="AA92" s="67">
        <f t="shared" si="57"/>
        <v>0</v>
      </c>
      <c r="AB92" s="1">
        <f t="shared" si="59"/>
        <v>9</v>
      </c>
    </row>
    <row r="93" spans="1:28" ht="14.25" customHeight="1">
      <c r="A93" s="59">
        <v>82</v>
      </c>
      <c r="B93" s="12">
        <v>9</v>
      </c>
      <c r="C93" s="13" t="s">
        <v>50</v>
      </c>
      <c r="D93" s="14"/>
      <c r="E93" s="14"/>
      <c r="F93" s="14">
        <v>229140</v>
      </c>
      <c r="G93" s="14"/>
      <c r="H93" s="18" t="s">
        <v>286</v>
      </c>
      <c r="I93" s="12" t="s">
        <v>284</v>
      </c>
      <c r="J93" s="12" t="s">
        <v>287</v>
      </c>
      <c r="K93" s="13" t="s">
        <v>217</v>
      </c>
      <c r="L93" s="15">
        <v>500</v>
      </c>
      <c r="M93" s="16">
        <v>6.5</v>
      </c>
      <c r="N93" s="16">
        <v>500</v>
      </c>
      <c r="O93" s="16">
        <v>3250</v>
      </c>
      <c r="P93" s="49"/>
      <c r="Q93" s="49"/>
      <c r="R93" s="49">
        <v>1</v>
      </c>
      <c r="S93" s="49"/>
      <c r="T93" s="49">
        <v>1</v>
      </c>
      <c r="U93" s="42"/>
      <c r="V93" s="17">
        <f t="shared" si="69"/>
        <v>0</v>
      </c>
      <c r="W93" s="22" t="str">
        <f>IF(U93="","×","○")</f>
        <v>×</v>
      </c>
      <c r="X93" s="22" t="str">
        <f>IF(U93&gt;=1,"○","×")</f>
        <v>×</v>
      </c>
      <c r="Y93" s="22" t="str">
        <f>IF(ISNUMBER(U93),IF(INT(U93)=U93,"○","×"),"×")</f>
        <v>×</v>
      </c>
      <c r="Z93" s="69" t="str">
        <f>IF(W93="○",IF(OR(X93="×",Y93="×"),"←見積単価（税別）欄には、1以上の整数を入力してください",""),"")</f>
        <v/>
      </c>
      <c r="AA93" s="67">
        <f t="shared" si="57"/>
        <v>0</v>
      </c>
      <c r="AB93" s="1">
        <f t="shared" si="59"/>
        <v>9</v>
      </c>
    </row>
    <row r="94" spans="1:28" ht="14.25" customHeight="1">
      <c r="A94" s="66"/>
      <c r="B94" s="50"/>
      <c r="C94" s="51"/>
      <c r="D94" s="52"/>
      <c r="E94" s="52"/>
      <c r="F94" s="52"/>
      <c r="G94" s="52"/>
      <c r="H94" s="50"/>
      <c r="I94" s="53"/>
      <c r="J94" s="50"/>
      <c r="K94" s="51"/>
      <c r="L94" s="54"/>
      <c r="M94" s="55"/>
      <c r="N94" s="55"/>
      <c r="O94" s="55"/>
      <c r="P94" s="56"/>
      <c r="Q94" s="56"/>
      <c r="R94" s="56"/>
      <c r="S94" s="56"/>
      <c r="T94" s="56"/>
      <c r="U94" s="23" t="str">
        <f>CONCATENATE("項番",B93," 計")</f>
        <v>項番9 計</v>
      </c>
      <c r="V94" s="57">
        <f>SUMIF(B:B,B93,V:V)</f>
        <v>0</v>
      </c>
      <c r="W94" s="22">
        <f>COUNTIFS($B:$B,$B93,W:W,"○")</f>
        <v>0</v>
      </c>
      <c r="X94" s="22"/>
      <c r="Y94" s="22"/>
      <c r="Z94" s="70" t="str">
        <f>IF(W94=0,"",IF(COUNTIF(B:B,AB94)=W94,"","この項番で見積単価（税別）が入力されていない品目があります"))</f>
        <v/>
      </c>
      <c r="AA94" s="67">
        <f t="shared" si="57"/>
        <v>0</v>
      </c>
      <c r="AB94" s="1">
        <f>B93</f>
        <v>9</v>
      </c>
    </row>
    <row r="95" spans="1:28" ht="14.25" customHeight="1">
      <c r="A95" s="59">
        <v>83</v>
      </c>
      <c r="B95" s="12">
        <v>10</v>
      </c>
      <c r="C95" s="13" t="s">
        <v>50</v>
      </c>
      <c r="D95" s="14"/>
      <c r="E95" s="14" t="s">
        <v>288</v>
      </c>
      <c r="F95" s="14"/>
      <c r="G95" s="14"/>
      <c r="H95" s="18" t="s">
        <v>289</v>
      </c>
      <c r="I95" s="12" t="s">
        <v>290</v>
      </c>
      <c r="J95" s="12" t="s">
        <v>291</v>
      </c>
      <c r="K95" s="13" t="s">
        <v>292</v>
      </c>
      <c r="L95" s="15">
        <v>1</v>
      </c>
      <c r="M95" s="16">
        <v>15425</v>
      </c>
      <c r="N95" s="16">
        <v>1</v>
      </c>
      <c r="O95" s="16">
        <v>15425</v>
      </c>
      <c r="P95" s="49"/>
      <c r="Q95" s="49">
        <v>42</v>
      </c>
      <c r="R95" s="49"/>
      <c r="S95" s="49"/>
      <c r="T95" s="49">
        <v>42</v>
      </c>
      <c r="U95" s="42"/>
      <c r="V95" s="17">
        <f t="shared" si="69"/>
        <v>0</v>
      </c>
      <c r="W95" s="22" t="str">
        <f t="shared" ref="W95:W98" si="74">IF(U95="","×","○")</f>
        <v>×</v>
      </c>
      <c r="X95" s="22" t="str">
        <f t="shared" ref="X95:X98" si="75">IF(U95&gt;=1,"○","×")</f>
        <v>×</v>
      </c>
      <c r="Y95" s="22" t="str">
        <f t="shared" ref="Y95:Y98" si="76">IF(ISNUMBER(U95),IF(INT(U95)=U95,"○","×"),"×")</f>
        <v>×</v>
      </c>
      <c r="Z95" s="69" t="str">
        <f t="shared" ref="Z95:Z98" si="77">IF(W95="○",IF(OR(X95="×",Y95="×"),"←見積単価（税別）欄には、1以上の整数を入力してください",""),"")</f>
        <v/>
      </c>
      <c r="AA95" s="67">
        <f t="shared" si="57"/>
        <v>0</v>
      </c>
      <c r="AB95" s="1">
        <f t="shared" si="59"/>
        <v>10</v>
      </c>
    </row>
    <row r="96" spans="1:28" ht="14.25" customHeight="1">
      <c r="A96" s="59">
        <v>84</v>
      </c>
      <c r="B96" s="12">
        <v>10</v>
      </c>
      <c r="C96" s="13" t="s">
        <v>50</v>
      </c>
      <c r="D96" s="14"/>
      <c r="E96" s="14" t="s">
        <v>293</v>
      </c>
      <c r="F96" s="14"/>
      <c r="G96" s="14"/>
      <c r="H96" s="18" t="s">
        <v>294</v>
      </c>
      <c r="I96" s="12" t="s">
        <v>290</v>
      </c>
      <c r="J96" s="12" t="s">
        <v>295</v>
      </c>
      <c r="K96" s="13" t="s">
        <v>296</v>
      </c>
      <c r="L96" s="15">
        <v>1</v>
      </c>
      <c r="M96" s="16">
        <v>23138</v>
      </c>
      <c r="N96" s="16">
        <v>1</v>
      </c>
      <c r="O96" s="16">
        <v>23138</v>
      </c>
      <c r="P96" s="49"/>
      <c r="Q96" s="49">
        <v>300</v>
      </c>
      <c r="R96" s="49"/>
      <c r="S96" s="49"/>
      <c r="T96" s="49">
        <v>300</v>
      </c>
      <c r="U96" s="42"/>
      <c r="V96" s="17">
        <f t="shared" si="69"/>
        <v>0</v>
      </c>
      <c r="W96" s="22" t="str">
        <f t="shared" si="74"/>
        <v>×</v>
      </c>
      <c r="X96" s="22" t="str">
        <f t="shared" si="75"/>
        <v>×</v>
      </c>
      <c r="Y96" s="22" t="str">
        <f t="shared" si="76"/>
        <v>×</v>
      </c>
      <c r="Z96" s="69" t="str">
        <f t="shared" si="77"/>
        <v/>
      </c>
      <c r="AA96" s="67">
        <f t="shared" si="57"/>
        <v>0</v>
      </c>
      <c r="AB96" s="1">
        <f t="shared" si="59"/>
        <v>10</v>
      </c>
    </row>
    <row r="97" spans="1:31" s="45" customFormat="1" ht="14.25" customHeight="1">
      <c r="A97" s="59">
        <v>85</v>
      </c>
      <c r="B97" s="12">
        <v>10</v>
      </c>
      <c r="C97" s="13" t="s">
        <v>50</v>
      </c>
      <c r="D97" s="14">
        <v>334670</v>
      </c>
      <c r="E97" s="14" t="s">
        <v>301</v>
      </c>
      <c r="F97" s="14"/>
      <c r="G97" s="14"/>
      <c r="H97" s="18" t="s">
        <v>566</v>
      </c>
      <c r="I97" s="12" t="s">
        <v>290</v>
      </c>
      <c r="J97" s="12" t="s">
        <v>302</v>
      </c>
      <c r="K97" s="13" t="s">
        <v>303</v>
      </c>
      <c r="L97" s="15">
        <v>10</v>
      </c>
      <c r="M97" s="16">
        <v>2510</v>
      </c>
      <c r="N97" s="16">
        <v>10</v>
      </c>
      <c r="O97" s="16">
        <v>25100</v>
      </c>
      <c r="P97" s="49">
        <v>30</v>
      </c>
      <c r="Q97" s="49">
        <v>48</v>
      </c>
      <c r="R97" s="49"/>
      <c r="S97" s="49"/>
      <c r="T97" s="49">
        <v>78</v>
      </c>
      <c r="U97" s="42"/>
      <c r="V97" s="17">
        <f t="shared" si="69"/>
        <v>0</v>
      </c>
      <c r="W97" s="22" t="str">
        <f t="shared" ref="W97" si="78">IF(U97="","×","○")</f>
        <v>×</v>
      </c>
      <c r="X97" s="22" t="str">
        <f t="shared" ref="X97" si="79">IF(U97&gt;=1,"○","×")</f>
        <v>×</v>
      </c>
      <c r="Y97" s="22" t="str">
        <f t="shared" ref="Y97" si="80">IF(ISNUMBER(U97),IF(INT(U97)=U97,"○","×"),"×")</f>
        <v>×</v>
      </c>
      <c r="Z97" s="69" t="str">
        <f t="shared" ref="Z97" si="81">IF(W97="○",IF(OR(X97="×",Y97="×"),"←見積単価（税別）欄には、1以上の整数を入力してください",""),"")</f>
        <v/>
      </c>
      <c r="AA97" s="67">
        <f t="shared" ref="AA97" si="82">IF(Z97="",0,1)</f>
        <v>0</v>
      </c>
      <c r="AB97" s="1">
        <f t="shared" ref="AB97" si="83">B97</f>
        <v>10</v>
      </c>
      <c r="AC97" s="1"/>
      <c r="AD97" s="1"/>
      <c r="AE97" s="1"/>
    </row>
    <row r="98" spans="1:31" s="45" customFormat="1" ht="14.25" customHeight="1">
      <c r="A98" s="59">
        <v>86</v>
      </c>
      <c r="B98" s="59">
        <v>10</v>
      </c>
      <c r="C98" s="60" t="s">
        <v>50</v>
      </c>
      <c r="D98" s="61"/>
      <c r="E98" s="61" t="s">
        <v>399</v>
      </c>
      <c r="F98" s="61"/>
      <c r="G98" s="61"/>
      <c r="H98" s="62" t="s">
        <v>400</v>
      </c>
      <c r="I98" s="59" t="s">
        <v>290</v>
      </c>
      <c r="J98" s="59" t="s">
        <v>401</v>
      </c>
      <c r="K98" s="60" t="s">
        <v>402</v>
      </c>
      <c r="L98" s="63">
        <v>1</v>
      </c>
      <c r="M98" s="64">
        <v>4037</v>
      </c>
      <c r="N98" s="64">
        <v>1</v>
      </c>
      <c r="O98" s="64">
        <v>4037</v>
      </c>
      <c r="P98" s="65"/>
      <c r="Q98" s="65">
        <v>6</v>
      </c>
      <c r="R98" s="65"/>
      <c r="S98" s="65"/>
      <c r="T98" s="65">
        <v>6</v>
      </c>
      <c r="U98" s="42"/>
      <c r="V98" s="17">
        <f t="shared" si="69"/>
        <v>0</v>
      </c>
      <c r="W98" s="22" t="str">
        <f t="shared" si="74"/>
        <v>×</v>
      </c>
      <c r="X98" s="22" t="str">
        <f t="shared" si="75"/>
        <v>×</v>
      </c>
      <c r="Y98" s="22" t="str">
        <f t="shared" si="76"/>
        <v>×</v>
      </c>
      <c r="Z98" s="69" t="str">
        <f t="shared" si="77"/>
        <v/>
      </c>
      <c r="AA98" s="67">
        <f t="shared" si="57"/>
        <v>0</v>
      </c>
      <c r="AB98" s="1">
        <f t="shared" si="59"/>
        <v>10</v>
      </c>
      <c r="AC98" s="1"/>
      <c r="AD98" s="1"/>
      <c r="AE98" s="1"/>
    </row>
    <row r="99" spans="1:31" s="45" customFormat="1" ht="14.25" customHeight="1">
      <c r="A99" s="59">
        <v>87</v>
      </c>
      <c r="B99" s="12">
        <v>10</v>
      </c>
      <c r="C99" s="13" t="s">
        <v>50</v>
      </c>
      <c r="D99" s="14"/>
      <c r="E99" s="14" t="s">
        <v>297</v>
      </c>
      <c r="F99" s="14"/>
      <c r="G99" s="14"/>
      <c r="H99" s="18" t="s">
        <v>298</v>
      </c>
      <c r="I99" s="12" t="s">
        <v>290</v>
      </c>
      <c r="J99" s="12" t="s">
        <v>299</v>
      </c>
      <c r="K99" s="13" t="s">
        <v>300</v>
      </c>
      <c r="L99" s="15">
        <v>1</v>
      </c>
      <c r="M99" s="16">
        <v>6522</v>
      </c>
      <c r="N99" s="16">
        <v>1</v>
      </c>
      <c r="O99" s="16">
        <v>6522</v>
      </c>
      <c r="P99" s="49"/>
      <c r="Q99" s="49">
        <v>240</v>
      </c>
      <c r="R99" s="49"/>
      <c r="S99" s="49"/>
      <c r="T99" s="49">
        <v>240</v>
      </c>
      <c r="U99" s="42"/>
      <c r="V99" s="17">
        <f t="shared" ref="V99" si="84">T99*U99</f>
        <v>0</v>
      </c>
      <c r="W99" s="22" t="str">
        <f t="shared" ref="W99" si="85">IF(U99="","×","○")</f>
        <v>×</v>
      </c>
      <c r="X99" s="22" t="str">
        <f t="shared" ref="X99" si="86">IF(U99&gt;=1,"○","×")</f>
        <v>×</v>
      </c>
      <c r="Y99" s="22" t="str">
        <f t="shared" ref="Y99" si="87">IF(ISNUMBER(U99),IF(INT(U99)=U99,"○","×"),"×")</f>
        <v>×</v>
      </c>
      <c r="Z99" s="69" t="str">
        <f t="shared" ref="Z99" si="88">IF(W99="○",IF(OR(X99="×",Y99="×"),"←見積単価（税別）欄には、1以上の整数を入力してください",""),"")</f>
        <v/>
      </c>
      <c r="AA99" s="67">
        <f t="shared" ref="AA99" si="89">IF(Z99="",0,1)</f>
        <v>0</v>
      </c>
      <c r="AB99" s="1">
        <f t="shared" ref="AB99" si="90">B99</f>
        <v>10</v>
      </c>
      <c r="AC99" s="1"/>
      <c r="AD99" s="1"/>
      <c r="AE99" s="1"/>
    </row>
    <row r="100" spans="1:31" ht="14.25" customHeight="1">
      <c r="A100" s="66"/>
      <c r="B100" s="50"/>
      <c r="C100" s="51"/>
      <c r="D100" s="52"/>
      <c r="E100" s="52"/>
      <c r="F100" s="52"/>
      <c r="G100" s="52"/>
      <c r="H100" s="50"/>
      <c r="I100" s="53"/>
      <c r="J100" s="50"/>
      <c r="K100" s="51"/>
      <c r="L100" s="54"/>
      <c r="M100" s="55"/>
      <c r="N100" s="55"/>
      <c r="O100" s="55"/>
      <c r="P100" s="56"/>
      <c r="Q100" s="56"/>
      <c r="R100" s="56"/>
      <c r="S100" s="56"/>
      <c r="T100" s="56"/>
      <c r="U100" s="23" t="str">
        <f>CONCATENATE("項番",B99," 計")</f>
        <v>項番10 計</v>
      </c>
      <c r="V100" s="57">
        <f>SUMIF(B:B,B99,V:V)</f>
        <v>0</v>
      </c>
      <c r="W100" s="22">
        <f>COUNTIFS($B:$B,$B99,W:W,"○")</f>
        <v>0</v>
      </c>
      <c r="X100" s="22"/>
      <c r="Y100" s="22"/>
      <c r="Z100" s="70" t="str">
        <f>IF(W100=0,"",IF(COUNTIF(B:B,AB100)=W100,"","この項番で見積単価（税別）が入力されていない品目があります"))</f>
        <v/>
      </c>
      <c r="AA100" s="67">
        <f t="shared" si="57"/>
        <v>0</v>
      </c>
      <c r="AB100" s="1">
        <f>B99</f>
        <v>10</v>
      </c>
    </row>
    <row r="101" spans="1:31" ht="14.25" customHeight="1">
      <c r="A101" s="59">
        <v>88</v>
      </c>
      <c r="B101" s="12">
        <v>11</v>
      </c>
      <c r="C101" s="13" t="s">
        <v>50</v>
      </c>
      <c r="D101" s="14"/>
      <c r="E101" s="14"/>
      <c r="F101" s="14">
        <v>314026</v>
      </c>
      <c r="G101" s="14"/>
      <c r="H101" s="18" t="s">
        <v>304</v>
      </c>
      <c r="I101" s="12" t="s">
        <v>305</v>
      </c>
      <c r="J101" s="12" t="s">
        <v>306</v>
      </c>
      <c r="K101" s="13" t="s">
        <v>67</v>
      </c>
      <c r="L101" s="15">
        <v>1</v>
      </c>
      <c r="M101" s="16">
        <v>65228</v>
      </c>
      <c r="N101" s="16">
        <v>1</v>
      </c>
      <c r="O101" s="16">
        <v>65228</v>
      </c>
      <c r="P101" s="49"/>
      <c r="Q101" s="49"/>
      <c r="R101" s="49">
        <v>1</v>
      </c>
      <c r="S101" s="49"/>
      <c r="T101" s="49">
        <v>1</v>
      </c>
      <c r="U101" s="43"/>
      <c r="V101" s="17">
        <f t="shared" ref="V101:V152" si="91">T101*U101</f>
        <v>0</v>
      </c>
      <c r="W101" s="22" t="str">
        <f t="shared" ref="W101:W104" si="92">IF(U101="","×","○")</f>
        <v>×</v>
      </c>
      <c r="X101" s="22" t="str">
        <f t="shared" ref="X101:X104" si="93">IF(U101&gt;=1,"○","×")</f>
        <v>×</v>
      </c>
      <c r="Y101" s="22" t="str">
        <f t="shared" ref="Y101:Y104" si="94">IF(ISNUMBER(U101),IF(INT(U101)=U101,"○","×"),"×")</f>
        <v>×</v>
      </c>
      <c r="Z101" s="69" t="str">
        <f t="shared" ref="Z101:Z104" si="95">IF(W101="○",IF(OR(X101="×",Y101="×"),"←見積単価（税別）欄には、1以上の整数を入力してください",""),"")</f>
        <v/>
      </c>
      <c r="AA101" s="67">
        <f t="shared" si="57"/>
        <v>0</v>
      </c>
      <c r="AB101" s="1">
        <f t="shared" si="59"/>
        <v>11</v>
      </c>
    </row>
    <row r="102" spans="1:31" ht="14.25" customHeight="1">
      <c r="A102" s="59">
        <v>89</v>
      </c>
      <c r="B102" s="12">
        <v>11</v>
      </c>
      <c r="C102" s="13" t="s">
        <v>50</v>
      </c>
      <c r="D102" s="14"/>
      <c r="E102" s="14"/>
      <c r="F102" s="14">
        <v>314022</v>
      </c>
      <c r="G102" s="14"/>
      <c r="H102" s="18" t="s">
        <v>307</v>
      </c>
      <c r="I102" s="12" t="s">
        <v>305</v>
      </c>
      <c r="J102" s="12" t="s">
        <v>308</v>
      </c>
      <c r="K102" s="13" t="s">
        <v>67</v>
      </c>
      <c r="L102" s="15">
        <v>1</v>
      </c>
      <c r="M102" s="16">
        <v>34938</v>
      </c>
      <c r="N102" s="16">
        <v>1</v>
      </c>
      <c r="O102" s="16">
        <v>34938</v>
      </c>
      <c r="P102" s="49"/>
      <c r="Q102" s="49"/>
      <c r="R102" s="49">
        <v>1</v>
      </c>
      <c r="S102" s="49"/>
      <c r="T102" s="49">
        <v>1</v>
      </c>
      <c r="U102" s="42"/>
      <c r="V102" s="17">
        <f t="shared" si="91"/>
        <v>0</v>
      </c>
      <c r="W102" s="22" t="str">
        <f t="shared" si="92"/>
        <v>×</v>
      </c>
      <c r="X102" s="22" t="str">
        <f t="shared" si="93"/>
        <v>×</v>
      </c>
      <c r="Y102" s="22" t="str">
        <f t="shared" si="94"/>
        <v>×</v>
      </c>
      <c r="Z102" s="69" t="str">
        <f t="shared" si="95"/>
        <v/>
      </c>
      <c r="AA102" s="67">
        <f t="shared" si="57"/>
        <v>0</v>
      </c>
      <c r="AB102" s="1">
        <f t="shared" si="59"/>
        <v>11</v>
      </c>
    </row>
    <row r="103" spans="1:31" ht="14.25" customHeight="1">
      <c r="A103" s="59">
        <v>90</v>
      </c>
      <c r="B103" s="12">
        <v>11</v>
      </c>
      <c r="C103" s="13" t="s">
        <v>50</v>
      </c>
      <c r="D103" s="14"/>
      <c r="E103" s="14"/>
      <c r="F103" s="14">
        <v>312310</v>
      </c>
      <c r="G103" s="14"/>
      <c r="H103" s="18" t="s">
        <v>309</v>
      </c>
      <c r="I103" s="12" t="s">
        <v>305</v>
      </c>
      <c r="J103" s="12" t="s">
        <v>310</v>
      </c>
      <c r="K103" s="13" t="s">
        <v>67</v>
      </c>
      <c r="L103" s="15">
        <v>1</v>
      </c>
      <c r="M103" s="16">
        <v>3906</v>
      </c>
      <c r="N103" s="16">
        <v>1</v>
      </c>
      <c r="O103" s="16">
        <v>3906</v>
      </c>
      <c r="P103" s="49"/>
      <c r="Q103" s="49"/>
      <c r="R103" s="49">
        <v>150</v>
      </c>
      <c r="S103" s="49"/>
      <c r="T103" s="49">
        <v>150</v>
      </c>
      <c r="U103" s="42"/>
      <c r="V103" s="17">
        <f t="shared" si="91"/>
        <v>0</v>
      </c>
      <c r="W103" s="22" t="str">
        <f t="shared" si="92"/>
        <v>×</v>
      </c>
      <c r="X103" s="22" t="str">
        <f t="shared" si="93"/>
        <v>×</v>
      </c>
      <c r="Y103" s="22" t="str">
        <f t="shared" si="94"/>
        <v>×</v>
      </c>
      <c r="Z103" s="69" t="str">
        <f t="shared" si="95"/>
        <v/>
      </c>
      <c r="AA103" s="67">
        <f t="shared" si="57"/>
        <v>0</v>
      </c>
      <c r="AB103" s="1">
        <f t="shared" si="59"/>
        <v>11</v>
      </c>
    </row>
    <row r="104" spans="1:31" ht="14.25" customHeight="1">
      <c r="A104" s="59">
        <v>91</v>
      </c>
      <c r="B104" s="12">
        <v>11</v>
      </c>
      <c r="C104" s="13" t="s">
        <v>50</v>
      </c>
      <c r="D104" s="14"/>
      <c r="E104" s="14"/>
      <c r="F104" s="14">
        <v>312300</v>
      </c>
      <c r="G104" s="14"/>
      <c r="H104" s="18" t="s">
        <v>311</v>
      </c>
      <c r="I104" s="12" t="s">
        <v>305</v>
      </c>
      <c r="J104" s="12" t="s">
        <v>312</v>
      </c>
      <c r="K104" s="13" t="s">
        <v>67</v>
      </c>
      <c r="L104" s="15">
        <v>1</v>
      </c>
      <c r="M104" s="16">
        <v>2507</v>
      </c>
      <c r="N104" s="16">
        <v>1</v>
      </c>
      <c r="O104" s="16">
        <v>2507</v>
      </c>
      <c r="P104" s="49"/>
      <c r="Q104" s="49"/>
      <c r="R104" s="49">
        <v>250</v>
      </c>
      <c r="S104" s="49"/>
      <c r="T104" s="49">
        <v>250</v>
      </c>
      <c r="U104" s="43"/>
      <c r="V104" s="17">
        <f t="shared" si="91"/>
        <v>0</v>
      </c>
      <c r="W104" s="22" t="str">
        <f t="shared" si="92"/>
        <v>×</v>
      </c>
      <c r="X104" s="22" t="str">
        <f t="shared" si="93"/>
        <v>×</v>
      </c>
      <c r="Y104" s="22" t="str">
        <f t="shared" si="94"/>
        <v>×</v>
      </c>
      <c r="Z104" s="69" t="str">
        <f t="shared" si="95"/>
        <v/>
      </c>
      <c r="AA104" s="67">
        <f t="shared" si="57"/>
        <v>0</v>
      </c>
      <c r="AB104" s="1">
        <f t="shared" si="59"/>
        <v>11</v>
      </c>
    </row>
    <row r="105" spans="1:31" ht="14.25" customHeight="1">
      <c r="A105" s="66"/>
      <c r="B105" s="50"/>
      <c r="C105" s="51"/>
      <c r="D105" s="52"/>
      <c r="E105" s="52"/>
      <c r="F105" s="52"/>
      <c r="G105" s="52"/>
      <c r="H105" s="50"/>
      <c r="I105" s="53"/>
      <c r="J105" s="50"/>
      <c r="K105" s="51"/>
      <c r="L105" s="54"/>
      <c r="M105" s="55"/>
      <c r="N105" s="55"/>
      <c r="O105" s="55"/>
      <c r="P105" s="56"/>
      <c r="Q105" s="56"/>
      <c r="R105" s="56"/>
      <c r="S105" s="56"/>
      <c r="T105" s="56"/>
      <c r="U105" s="23" t="str">
        <f>CONCATENATE("項番",B104," 計")</f>
        <v>項番11 計</v>
      </c>
      <c r="V105" s="57">
        <f>SUMIF(B:B,B104,V:V)</f>
        <v>0</v>
      </c>
      <c r="W105" s="22">
        <f>COUNTIFS($B:$B,$B104,W:W,"○")</f>
        <v>0</v>
      </c>
      <c r="X105" s="22"/>
      <c r="Y105" s="22"/>
      <c r="Z105" s="70" t="str">
        <f>IF(W105=0,"",IF(COUNTIF(B:B,AB105)=W105,"","この項番で見積単価（税別）が入力されていない品目があります"))</f>
        <v/>
      </c>
      <c r="AA105" s="67">
        <f t="shared" si="57"/>
        <v>0</v>
      </c>
      <c r="AB105" s="1">
        <f>B104</f>
        <v>11</v>
      </c>
    </row>
    <row r="106" spans="1:31" ht="14.25" customHeight="1">
      <c r="A106" s="59">
        <v>92</v>
      </c>
      <c r="B106" s="12">
        <v>12</v>
      </c>
      <c r="C106" s="13" t="s">
        <v>50</v>
      </c>
      <c r="D106" s="14"/>
      <c r="E106" s="14" t="s">
        <v>313</v>
      </c>
      <c r="F106" s="14"/>
      <c r="G106" s="14"/>
      <c r="H106" s="18" t="s">
        <v>314</v>
      </c>
      <c r="I106" s="12" t="s">
        <v>315</v>
      </c>
      <c r="J106" s="12" t="s">
        <v>316</v>
      </c>
      <c r="K106" s="13" t="s">
        <v>317</v>
      </c>
      <c r="L106" s="15">
        <v>20</v>
      </c>
      <c r="M106" s="16">
        <v>4185.2</v>
      </c>
      <c r="N106" s="16">
        <v>20</v>
      </c>
      <c r="O106" s="16">
        <v>83704</v>
      </c>
      <c r="P106" s="49"/>
      <c r="Q106" s="49">
        <v>1</v>
      </c>
      <c r="R106" s="49"/>
      <c r="S106" s="49"/>
      <c r="T106" s="49">
        <v>1</v>
      </c>
      <c r="U106" s="42"/>
      <c r="V106" s="17">
        <f t="shared" si="91"/>
        <v>0</v>
      </c>
      <c r="W106" s="22" t="str">
        <f t="shared" ref="W106:W114" si="96">IF(U106="","×","○")</f>
        <v>×</v>
      </c>
      <c r="X106" s="22" t="str">
        <f t="shared" ref="X106:X114" si="97">IF(U106&gt;=1,"○","×")</f>
        <v>×</v>
      </c>
      <c r="Y106" s="22" t="str">
        <f t="shared" ref="Y106:Y114" si="98">IF(ISNUMBER(U106),IF(INT(U106)=U106,"○","×"),"×")</f>
        <v>×</v>
      </c>
      <c r="Z106" s="69" t="str">
        <f t="shared" ref="Z106:Z114" si="99">IF(W106="○",IF(OR(X106="×",Y106="×"),"←見積単価（税別）欄には、1以上の整数を入力してください",""),"")</f>
        <v/>
      </c>
      <c r="AA106" s="67">
        <f t="shared" si="57"/>
        <v>0</v>
      </c>
      <c r="AB106" s="1">
        <f t="shared" si="59"/>
        <v>12</v>
      </c>
    </row>
    <row r="107" spans="1:31" ht="14.25" customHeight="1">
      <c r="A107" s="59">
        <v>93</v>
      </c>
      <c r="B107" s="12">
        <v>12</v>
      </c>
      <c r="C107" s="13" t="s">
        <v>50</v>
      </c>
      <c r="D107" s="14"/>
      <c r="E107" s="14" t="s">
        <v>318</v>
      </c>
      <c r="F107" s="14"/>
      <c r="G107" s="14"/>
      <c r="H107" s="18" t="s">
        <v>319</v>
      </c>
      <c r="I107" s="12" t="s">
        <v>315</v>
      </c>
      <c r="J107" s="12" t="s">
        <v>320</v>
      </c>
      <c r="K107" s="13" t="s">
        <v>321</v>
      </c>
      <c r="L107" s="15">
        <v>20</v>
      </c>
      <c r="M107" s="16">
        <v>11598</v>
      </c>
      <c r="N107" s="16">
        <v>20</v>
      </c>
      <c r="O107" s="16">
        <v>231960</v>
      </c>
      <c r="P107" s="49"/>
      <c r="Q107" s="49">
        <v>6</v>
      </c>
      <c r="R107" s="49"/>
      <c r="S107" s="49"/>
      <c r="T107" s="49">
        <v>6</v>
      </c>
      <c r="U107" s="42"/>
      <c r="V107" s="17">
        <f t="shared" ref="V107:V109" si="100">T107*U107</f>
        <v>0</v>
      </c>
      <c r="W107" s="22" t="str">
        <f t="shared" si="96"/>
        <v>×</v>
      </c>
      <c r="X107" s="22" t="str">
        <f t="shared" si="97"/>
        <v>×</v>
      </c>
      <c r="Y107" s="22" t="str">
        <f t="shared" si="98"/>
        <v>×</v>
      </c>
      <c r="Z107" s="69" t="str">
        <f t="shared" si="99"/>
        <v/>
      </c>
      <c r="AA107" s="67">
        <f t="shared" si="57"/>
        <v>0</v>
      </c>
      <c r="AB107" s="1">
        <f t="shared" si="59"/>
        <v>12</v>
      </c>
    </row>
    <row r="108" spans="1:31" ht="14.25" customHeight="1">
      <c r="A108" s="59">
        <v>94</v>
      </c>
      <c r="B108" s="12">
        <v>12</v>
      </c>
      <c r="C108" s="13" t="s">
        <v>50</v>
      </c>
      <c r="D108" s="14">
        <v>206880</v>
      </c>
      <c r="E108" s="14"/>
      <c r="F108" s="14"/>
      <c r="G108" s="14"/>
      <c r="H108" s="18" t="s">
        <v>567</v>
      </c>
      <c r="I108" s="12" t="s">
        <v>315</v>
      </c>
      <c r="J108" s="12" t="s">
        <v>322</v>
      </c>
      <c r="K108" s="13" t="s">
        <v>323</v>
      </c>
      <c r="L108" s="15">
        <v>56</v>
      </c>
      <c r="M108" s="16">
        <v>98.2</v>
      </c>
      <c r="N108" s="16">
        <v>56</v>
      </c>
      <c r="O108" s="16">
        <v>5499.2</v>
      </c>
      <c r="P108" s="49">
        <v>2</v>
      </c>
      <c r="Q108" s="49"/>
      <c r="R108" s="49"/>
      <c r="S108" s="49"/>
      <c r="T108" s="49">
        <v>2</v>
      </c>
      <c r="U108" s="42"/>
      <c r="V108" s="17">
        <f t="shared" si="100"/>
        <v>0</v>
      </c>
      <c r="W108" s="22" t="str">
        <f t="shared" si="96"/>
        <v>×</v>
      </c>
      <c r="X108" s="22" t="str">
        <f t="shared" si="97"/>
        <v>×</v>
      </c>
      <c r="Y108" s="22" t="str">
        <f t="shared" si="98"/>
        <v>×</v>
      </c>
      <c r="Z108" s="69" t="str">
        <f t="shared" si="99"/>
        <v/>
      </c>
      <c r="AA108" s="67">
        <f t="shared" si="57"/>
        <v>0</v>
      </c>
      <c r="AB108" s="1">
        <f t="shared" si="59"/>
        <v>12</v>
      </c>
    </row>
    <row r="109" spans="1:31" ht="14.25" customHeight="1">
      <c r="A109" s="59">
        <v>95</v>
      </c>
      <c r="B109" s="12">
        <v>12</v>
      </c>
      <c r="C109" s="13" t="s">
        <v>50</v>
      </c>
      <c r="D109" s="14"/>
      <c r="E109" s="14" t="s">
        <v>324</v>
      </c>
      <c r="F109" s="14"/>
      <c r="G109" s="14"/>
      <c r="H109" s="18" t="s">
        <v>325</v>
      </c>
      <c r="I109" s="12" t="s">
        <v>315</v>
      </c>
      <c r="J109" s="12" t="s">
        <v>326</v>
      </c>
      <c r="K109" s="13" t="s">
        <v>327</v>
      </c>
      <c r="L109" s="15">
        <v>20</v>
      </c>
      <c r="M109" s="16">
        <v>10370.200000000001</v>
      </c>
      <c r="N109" s="16">
        <v>20</v>
      </c>
      <c r="O109" s="16">
        <v>207404</v>
      </c>
      <c r="P109" s="49"/>
      <c r="Q109" s="49">
        <v>12</v>
      </c>
      <c r="R109" s="49"/>
      <c r="S109" s="49"/>
      <c r="T109" s="49">
        <v>12</v>
      </c>
      <c r="U109" s="42"/>
      <c r="V109" s="17">
        <f t="shared" si="100"/>
        <v>0</v>
      </c>
      <c r="W109" s="22" t="str">
        <f t="shared" si="96"/>
        <v>×</v>
      </c>
      <c r="X109" s="22" t="str">
        <f t="shared" si="97"/>
        <v>×</v>
      </c>
      <c r="Y109" s="22" t="str">
        <f t="shared" si="98"/>
        <v>×</v>
      </c>
      <c r="Z109" s="69" t="str">
        <f t="shared" si="99"/>
        <v/>
      </c>
      <c r="AA109" s="67">
        <f t="shared" si="57"/>
        <v>0</v>
      </c>
      <c r="AB109" s="1">
        <f t="shared" si="59"/>
        <v>12</v>
      </c>
    </row>
    <row r="110" spans="1:31" ht="14.25" customHeight="1">
      <c r="A110" s="59">
        <v>96</v>
      </c>
      <c r="B110" s="12">
        <v>12</v>
      </c>
      <c r="C110" s="13" t="s">
        <v>50</v>
      </c>
      <c r="D110" s="14"/>
      <c r="E110" s="14" t="s">
        <v>328</v>
      </c>
      <c r="F110" s="14"/>
      <c r="G110" s="14"/>
      <c r="H110" s="18" t="s">
        <v>329</v>
      </c>
      <c r="I110" s="12" t="s">
        <v>315</v>
      </c>
      <c r="J110" s="12" t="s">
        <v>330</v>
      </c>
      <c r="K110" s="13" t="s">
        <v>242</v>
      </c>
      <c r="L110" s="15">
        <v>100</v>
      </c>
      <c r="M110" s="16">
        <v>22.5</v>
      </c>
      <c r="N110" s="16">
        <v>100</v>
      </c>
      <c r="O110" s="16">
        <v>2250</v>
      </c>
      <c r="P110" s="49"/>
      <c r="Q110" s="49">
        <v>6</v>
      </c>
      <c r="R110" s="49"/>
      <c r="S110" s="49"/>
      <c r="T110" s="49">
        <v>6</v>
      </c>
      <c r="U110" s="42"/>
      <c r="V110" s="17">
        <f t="shared" ref="V110:V112" si="101">T110*U110</f>
        <v>0</v>
      </c>
      <c r="W110" s="22" t="str">
        <f t="shared" si="96"/>
        <v>×</v>
      </c>
      <c r="X110" s="22" t="str">
        <f t="shared" si="97"/>
        <v>×</v>
      </c>
      <c r="Y110" s="22" t="str">
        <f t="shared" si="98"/>
        <v>×</v>
      </c>
      <c r="Z110" s="69" t="str">
        <f t="shared" si="99"/>
        <v/>
      </c>
      <c r="AA110" s="67">
        <f t="shared" si="57"/>
        <v>0</v>
      </c>
      <c r="AB110" s="1">
        <f t="shared" si="59"/>
        <v>12</v>
      </c>
    </row>
    <row r="111" spans="1:31" ht="14.25" customHeight="1">
      <c r="A111" s="59">
        <v>97</v>
      </c>
      <c r="B111" s="12">
        <v>12</v>
      </c>
      <c r="C111" s="13" t="s">
        <v>50</v>
      </c>
      <c r="D111" s="14"/>
      <c r="E111" s="14"/>
      <c r="F111" s="14">
        <v>261070</v>
      </c>
      <c r="G111" s="14"/>
      <c r="H111" s="18" t="s">
        <v>331</v>
      </c>
      <c r="I111" s="12" t="s">
        <v>315</v>
      </c>
      <c r="J111" s="12" t="s">
        <v>332</v>
      </c>
      <c r="K111" s="13" t="s">
        <v>333</v>
      </c>
      <c r="L111" s="15">
        <v>5</v>
      </c>
      <c r="M111" s="16">
        <v>54.8</v>
      </c>
      <c r="N111" s="16">
        <v>25</v>
      </c>
      <c r="O111" s="16">
        <v>1370</v>
      </c>
      <c r="P111" s="49"/>
      <c r="Q111" s="49"/>
      <c r="R111" s="49">
        <v>10</v>
      </c>
      <c r="S111" s="49"/>
      <c r="T111" s="49">
        <v>10</v>
      </c>
      <c r="U111" s="42"/>
      <c r="V111" s="17">
        <f t="shared" si="101"/>
        <v>0</v>
      </c>
      <c r="W111" s="22" t="str">
        <f t="shared" si="96"/>
        <v>×</v>
      </c>
      <c r="X111" s="22" t="str">
        <f t="shared" si="97"/>
        <v>×</v>
      </c>
      <c r="Y111" s="22" t="str">
        <f t="shared" si="98"/>
        <v>×</v>
      </c>
      <c r="Z111" s="69" t="str">
        <f t="shared" si="99"/>
        <v/>
      </c>
      <c r="AA111" s="67">
        <f t="shared" si="57"/>
        <v>0</v>
      </c>
      <c r="AB111" s="1">
        <f t="shared" si="59"/>
        <v>12</v>
      </c>
    </row>
    <row r="112" spans="1:31" ht="14.25" customHeight="1">
      <c r="A112" s="59">
        <v>98</v>
      </c>
      <c r="B112" s="12">
        <v>12</v>
      </c>
      <c r="C112" s="13" t="s">
        <v>50</v>
      </c>
      <c r="D112" s="14"/>
      <c r="E112" s="14" t="s">
        <v>334</v>
      </c>
      <c r="F112" s="14"/>
      <c r="G112" s="14"/>
      <c r="H112" s="18" t="s">
        <v>335</v>
      </c>
      <c r="I112" s="12" t="s">
        <v>315</v>
      </c>
      <c r="J112" s="12" t="s">
        <v>336</v>
      </c>
      <c r="K112" s="13" t="s">
        <v>337</v>
      </c>
      <c r="L112" s="15">
        <v>210</v>
      </c>
      <c r="M112" s="16">
        <v>10.1</v>
      </c>
      <c r="N112" s="16">
        <v>210</v>
      </c>
      <c r="O112" s="16">
        <v>2121</v>
      </c>
      <c r="P112" s="49"/>
      <c r="Q112" s="49">
        <v>60</v>
      </c>
      <c r="R112" s="49"/>
      <c r="S112" s="49"/>
      <c r="T112" s="49">
        <v>60</v>
      </c>
      <c r="U112" s="42"/>
      <c r="V112" s="17">
        <f t="shared" si="101"/>
        <v>0</v>
      </c>
      <c r="W112" s="22" t="str">
        <f t="shared" si="96"/>
        <v>×</v>
      </c>
      <c r="X112" s="22" t="str">
        <f t="shared" si="97"/>
        <v>×</v>
      </c>
      <c r="Y112" s="22" t="str">
        <f t="shared" si="98"/>
        <v>×</v>
      </c>
      <c r="Z112" s="69" t="str">
        <f t="shared" si="99"/>
        <v/>
      </c>
      <c r="AA112" s="67">
        <f t="shared" si="57"/>
        <v>0</v>
      </c>
      <c r="AB112" s="1">
        <f t="shared" si="59"/>
        <v>12</v>
      </c>
    </row>
    <row r="113" spans="1:31" ht="14.25" customHeight="1">
      <c r="A113" s="59">
        <v>99</v>
      </c>
      <c r="B113" s="12">
        <v>12</v>
      </c>
      <c r="C113" s="13" t="s">
        <v>50</v>
      </c>
      <c r="D113" s="14"/>
      <c r="E113" s="14"/>
      <c r="F113" s="14"/>
      <c r="G113" s="14">
        <v>236851</v>
      </c>
      <c r="H113" s="18" t="s">
        <v>338</v>
      </c>
      <c r="I113" s="12" t="s">
        <v>315</v>
      </c>
      <c r="J113" s="12" t="s">
        <v>339</v>
      </c>
      <c r="K113" s="13" t="s">
        <v>340</v>
      </c>
      <c r="L113" s="15">
        <v>500</v>
      </c>
      <c r="M113" s="16">
        <v>27.9</v>
      </c>
      <c r="N113" s="16">
        <v>500</v>
      </c>
      <c r="O113" s="16">
        <v>13950</v>
      </c>
      <c r="P113" s="49"/>
      <c r="Q113" s="49"/>
      <c r="R113" s="49"/>
      <c r="S113" s="49">
        <v>12</v>
      </c>
      <c r="T113" s="49">
        <v>12</v>
      </c>
      <c r="U113" s="42"/>
      <c r="V113" s="17">
        <f t="shared" si="91"/>
        <v>0</v>
      </c>
      <c r="W113" s="22" t="str">
        <f t="shared" si="96"/>
        <v>×</v>
      </c>
      <c r="X113" s="22" t="str">
        <f t="shared" si="97"/>
        <v>×</v>
      </c>
      <c r="Y113" s="22" t="str">
        <f t="shared" si="98"/>
        <v>×</v>
      </c>
      <c r="Z113" s="69" t="str">
        <f t="shared" si="99"/>
        <v/>
      </c>
      <c r="AA113" s="67">
        <f t="shared" si="57"/>
        <v>0</v>
      </c>
      <c r="AB113" s="1">
        <f t="shared" si="59"/>
        <v>12</v>
      </c>
    </row>
    <row r="114" spans="1:31" ht="14.25" customHeight="1">
      <c r="A114" s="59">
        <v>100</v>
      </c>
      <c r="B114" s="12">
        <v>12</v>
      </c>
      <c r="C114" s="13" t="s">
        <v>50</v>
      </c>
      <c r="D114" s="14">
        <v>236440</v>
      </c>
      <c r="E114" s="14"/>
      <c r="F114" s="14"/>
      <c r="G114" s="14">
        <v>236850</v>
      </c>
      <c r="H114" s="18" t="s">
        <v>568</v>
      </c>
      <c r="I114" s="12" t="s">
        <v>315</v>
      </c>
      <c r="J114" s="12" t="s">
        <v>339</v>
      </c>
      <c r="K114" s="13" t="s">
        <v>236</v>
      </c>
      <c r="L114" s="15">
        <v>100</v>
      </c>
      <c r="M114" s="16">
        <v>27.9</v>
      </c>
      <c r="N114" s="16">
        <v>100</v>
      </c>
      <c r="O114" s="16">
        <v>2790</v>
      </c>
      <c r="P114" s="49">
        <v>40</v>
      </c>
      <c r="Q114" s="49"/>
      <c r="R114" s="49"/>
      <c r="S114" s="49">
        <v>6</v>
      </c>
      <c r="T114" s="49">
        <v>46</v>
      </c>
      <c r="U114" s="42"/>
      <c r="V114" s="17">
        <f t="shared" ref="V114" si="102">T114*U114</f>
        <v>0</v>
      </c>
      <c r="W114" s="22" t="str">
        <f t="shared" si="96"/>
        <v>×</v>
      </c>
      <c r="X114" s="22" t="str">
        <f t="shared" si="97"/>
        <v>×</v>
      </c>
      <c r="Y114" s="22" t="str">
        <f t="shared" si="98"/>
        <v>×</v>
      </c>
      <c r="Z114" s="69" t="str">
        <f t="shared" si="99"/>
        <v/>
      </c>
      <c r="AA114" s="67">
        <f t="shared" si="57"/>
        <v>0</v>
      </c>
      <c r="AB114" s="1">
        <f t="shared" si="59"/>
        <v>12</v>
      </c>
    </row>
    <row r="115" spans="1:31" ht="14.25" customHeight="1">
      <c r="A115" s="66"/>
      <c r="B115" s="50"/>
      <c r="C115" s="51"/>
      <c r="D115" s="52"/>
      <c r="E115" s="52"/>
      <c r="F115" s="52"/>
      <c r="G115" s="52"/>
      <c r="H115" s="50"/>
      <c r="I115" s="53"/>
      <c r="J115" s="50"/>
      <c r="K115" s="51"/>
      <c r="L115" s="54"/>
      <c r="M115" s="55"/>
      <c r="N115" s="55"/>
      <c r="O115" s="55"/>
      <c r="P115" s="56"/>
      <c r="Q115" s="56"/>
      <c r="R115" s="56"/>
      <c r="S115" s="56"/>
      <c r="T115" s="56"/>
      <c r="U115" s="23" t="str">
        <f>CONCATENATE("項番",B114," 計")</f>
        <v>項番12 計</v>
      </c>
      <c r="V115" s="57">
        <f>SUMIF(B:B,B114,V:V)</f>
        <v>0</v>
      </c>
      <c r="W115" s="22">
        <f>COUNTIFS($B:$B,$B114,W:W,"○")</f>
        <v>0</v>
      </c>
      <c r="X115" s="22"/>
      <c r="Y115" s="22"/>
      <c r="Z115" s="70" t="str">
        <f>IF(W115=0,"",IF(COUNTIF(B:B,AB115)=W115,"","この項番で見積単価（税別）が入力されていない品目があります"))</f>
        <v/>
      </c>
      <c r="AA115" s="67">
        <f t="shared" si="57"/>
        <v>0</v>
      </c>
      <c r="AB115" s="1">
        <f>B114</f>
        <v>12</v>
      </c>
    </row>
    <row r="116" spans="1:31" s="45" customFormat="1" ht="14.25" customHeight="1">
      <c r="A116" s="59">
        <v>101</v>
      </c>
      <c r="B116" s="59">
        <v>13</v>
      </c>
      <c r="C116" s="60" t="s">
        <v>582</v>
      </c>
      <c r="D116" s="61"/>
      <c r="E116" s="61"/>
      <c r="F116" s="61">
        <v>334481</v>
      </c>
      <c r="G116" s="61"/>
      <c r="H116" s="62" t="s">
        <v>428</v>
      </c>
      <c r="I116" s="59" t="s">
        <v>403</v>
      </c>
      <c r="J116" s="59" t="s">
        <v>406</v>
      </c>
      <c r="K116" s="60" t="s">
        <v>405</v>
      </c>
      <c r="L116" s="63">
        <v>10</v>
      </c>
      <c r="M116" s="64">
        <v>2510</v>
      </c>
      <c r="N116" s="64">
        <v>10</v>
      </c>
      <c r="O116" s="64">
        <v>25100</v>
      </c>
      <c r="P116" s="65"/>
      <c r="Q116" s="65"/>
      <c r="R116" s="65">
        <v>2</v>
      </c>
      <c r="S116" s="65"/>
      <c r="T116" s="65">
        <v>2</v>
      </c>
      <c r="U116" s="42"/>
      <c r="V116" s="17">
        <f t="shared" ref="V116:V118" si="103">T116*U116</f>
        <v>0</v>
      </c>
      <c r="W116" s="22" t="str">
        <f t="shared" ref="W116:W118" si="104">IF(U116="","×","○")</f>
        <v>×</v>
      </c>
      <c r="X116" s="22" t="str">
        <f t="shared" ref="X116:X118" si="105">IF(U116&gt;=1,"○","×")</f>
        <v>×</v>
      </c>
      <c r="Y116" s="22" t="str">
        <f t="shared" ref="Y116:Y118" si="106">IF(ISNUMBER(U116),IF(INT(U116)=U116,"○","×"),"×")</f>
        <v>×</v>
      </c>
      <c r="Z116" s="69" t="str">
        <f t="shared" ref="Z116:Z118" si="107">IF(W116="○",IF(OR(X116="×",Y116="×"),"←見積単価（税別）欄には、1以上の整数を入力してください",""),"")</f>
        <v/>
      </c>
      <c r="AA116" s="67">
        <f t="shared" ref="AA116:AA122" si="108">IF(Z116="",0,1)</f>
        <v>0</v>
      </c>
      <c r="AB116" s="1">
        <f t="shared" ref="AB116:AB118" si="109">B116</f>
        <v>13</v>
      </c>
      <c r="AC116" s="1"/>
      <c r="AD116" s="1"/>
      <c r="AE116" s="1"/>
    </row>
    <row r="117" spans="1:31" s="45" customFormat="1" ht="14.25" customHeight="1">
      <c r="A117" s="59">
        <v>102</v>
      </c>
      <c r="B117" s="59">
        <v>13</v>
      </c>
      <c r="C117" s="60" t="s">
        <v>582</v>
      </c>
      <c r="D117" s="61"/>
      <c r="E117" s="61"/>
      <c r="F117" s="61">
        <v>334491</v>
      </c>
      <c r="G117" s="61"/>
      <c r="H117" s="62" t="s">
        <v>427</v>
      </c>
      <c r="I117" s="59" t="s">
        <v>403</v>
      </c>
      <c r="J117" s="59" t="s">
        <v>404</v>
      </c>
      <c r="K117" s="60" t="s">
        <v>405</v>
      </c>
      <c r="L117" s="63">
        <v>10</v>
      </c>
      <c r="M117" s="64">
        <v>4037</v>
      </c>
      <c r="N117" s="64">
        <v>10</v>
      </c>
      <c r="O117" s="64">
        <v>40370</v>
      </c>
      <c r="P117" s="65"/>
      <c r="Q117" s="65"/>
      <c r="R117" s="65">
        <v>2</v>
      </c>
      <c r="S117" s="65"/>
      <c r="T117" s="65">
        <v>2</v>
      </c>
      <c r="U117" s="42"/>
      <c r="V117" s="17">
        <f t="shared" si="103"/>
        <v>0</v>
      </c>
      <c r="W117" s="22" t="str">
        <f t="shared" si="104"/>
        <v>×</v>
      </c>
      <c r="X117" s="22" t="str">
        <f t="shared" si="105"/>
        <v>×</v>
      </c>
      <c r="Y117" s="22" t="str">
        <f t="shared" si="106"/>
        <v>×</v>
      </c>
      <c r="Z117" s="69" t="str">
        <f t="shared" si="107"/>
        <v/>
      </c>
      <c r="AA117" s="67">
        <f t="shared" si="108"/>
        <v>0</v>
      </c>
      <c r="AB117" s="1">
        <f t="shared" si="109"/>
        <v>13</v>
      </c>
      <c r="AC117" s="1"/>
      <c r="AD117" s="1"/>
      <c r="AE117" s="1"/>
    </row>
    <row r="118" spans="1:31" s="45" customFormat="1" ht="14.25" customHeight="1">
      <c r="A118" s="59">
        <v>103</v>
      </c>
      <c r="B118" s="59">
        <v>13</v>
      </c>
      <c r="C118" s="60" t="s">
        <v>582</v>
      </c>
      <c r="D118" s="61"/>
      <c r="E118" s="61"/>
      <c r="F118" s="61">
        <v>334502</v>
      </c>
      <c r="G118" s="61"/>
      <c r="H118" s="62" t="s">
        <v>550</v>
      </c>
      <c r="I118" s="59" t="s">
        <v>403</v>
      </c>
      <c r="J118" s="59" t="s">
        <v>535</v>
      </c>
      <c r="K118" s="60" t="s">
        <v>405</v>
      </c>
      <c r="L118" s="63">
        <v>10</v>
      </c>
      <c r="M118" s="64">
        <v>6522</v>
      </c>
      <c r="N118" s="64">
        <v>10</v>
      </c>
      <c r="O118" s="64">
        <v>65220</v>
      </c>
      <c r="P118" s="65"/>
      <c r="Q118" s="65"/>
      <c r="R118" s="65">
        <v>2</v>
      </c>
      <c r="S118" s="65"/>
      <c r="T118" s="65">
        <v>2</v>
      </c>
      <c r="U118" s="42"/>
      <c r="V118" s="17">
        <f t="shared" si="103"/>
        <v>0</v>
      </c>
      <c r="W118" s="22" t="str">
        <f t="shared" si="104"/>
        <v>×</v>
      </c>
      <c r="X118" s="22" t="str">
        <f t="shared" si="105"/>
        <v>×</v>
      </c>
      <c r="Y118" s="22" t="str">
        <f t="shared" si="106"/>
        <v>×</v>
      </c>
      <c r="Z118" s="69" t="str">
        <f t="shared" si="107"/>
        <v/>
      </c>
      <c r="AA118" s="67">
        <f t="shared" si="108"/>
        <v>0</v>
      </c>
      <c r="AB118" s="1">
        <f t="shared" si="109"/>
        <v>13</v>
      </c>
      <c r="AC118" s="1"/>
      <c r="AD118" s="1"/>
      <c r="AE118" s="1"/>
    </row>
    <row r="119" spans="1:31" ht="14.25" customHeight="1">
      <c r="A119" s="66"/>
      <c r="B119" s="50"/>
      <c r="C119" s="51"/>
      <c r="D119" s="52"/>
      <c r="E119" s="52"/>
      <c r="F119" s="52"/>
      <c r="G119" s="52"/>
      <c r="H119" s="50"/>
      <c r="I119" s="53"/>
      <c r="J119" s="50"/>
      <c r="K119" s="51"/>
      <c r="L119" s="54"/>
      <c r="M119" s="55"/>
      <c r="N119" s="55"/>
      <c r="O119" s="55"/>
      <c r="P119" s="56"/>
      <c r="Q119" s="56"/>
      <c r="R119" s="56"/>
      <c r="S119" s="56"/>
      <c r="T119" s="56"/>
      <c r="U119" s="23" t="str">
        <f>CONCATENATE("項番",B118," 計")</f>
        <v>項番13 計</v>
      </c>
      <c r="V119" s="57">
        <f>SUMIF(B:B,B118,V:V)</f>
        <v>0</v>
      </c>
      <c r="W119" s="22">
        <f>COUNTIFS($B:$B,$B118,W:W,"○")</f>
        <v>0</v>
      </c>
      <c r="X119" s="22"/>
      <c r="Y119" s="22"/>
      <c r="Z119" s="70" t="str">
        <f>IF(W119=0,"",IF(COUNTIF(B:B,AB119)=W119,"","この項番で見積単価（税別）が入力されていない品目があります"))</f>
        <v/>
      </c>
      <c r="AA119" s="67">
        <f t="shared" si="108"/>
        <v>0</v>
      </c>
      <c r="AB119" s="1">
        <f>B118</f>
        <v>13</v>
      </c>
    </row>
    <row r="120" spans="1:31" s="45" customFormat="1" ht="14.25" customHeight="1">
      <c r="A120" s="59">
        <v>104</v>
      </c>
      <c r="B120" s="59">
        <v>14</v>
      </c>
      <c r="C120" s="60" t="s">
        <v>582</v>
      </c>
      <c r="D120" s="61"/>
      <c r="E120" s="61"/>
      <c r="F120" s="61"/>
      <c r="G120" s="61">
        <v>238411</v>
      </c>
      <c r="H120" s="62" t="s">
        <v>408</v>
      </c>
      <c r="I120" s="59" t="s">
        <v>342</v>
      </c>
      <c r="J120" s="59" t="s">
        <v>344</v>
      </c>
      <c r="K120" s="60" t="s">
        <v>236</v>
      </c>
      <c r="L120" s="63">
        <v>100</v>
      </c>
      <c r="M120" s="64">
        <v>12.9</v>
      </c>
      <c r="N120" s="64">
        <v>100</v>
      </c>
      <c r="O120" s="64">
        <v>1290</v>
      </c>
      <c r="P120" s="65"/>
      <c r="Q120" s="65"/>
      <c r="R120" s="65"/>
      <c r="S120" s="65">
        <v>12</v>
      </c>
      <c r="T120" s="65">
        <v>12</v>
      </c>
      <c r="U120" s="42"/>
      <c r="V120" s="17">
        <f t="shared" ref="V120:V122" si="110">T120*U120</f>
        <v>0</v>
      </c>
      <c r="W120" s="22" t="str">
        <f t="shared" ref="W120:W122" si="111">IF(U120="","×","○")</f>
        <v>×</v>
      </c>
      <c r="X120" s="22" t="str">
        <f t="shared" ref="X120:X122" si="112">IF(U120&gt;=1,"○","×")</f>
        <v>×</v>
      </c>
      <c r="Y120" s="22" t="str">
        <f t="shared" ref="Y120:Y122" si="113">IF(ISNUMBER(U120),IF(INT(U120)=U120,"○","×"),"×")</f>
        <v>×</v>
      </c>
      <c r="Z120" s="69" t="str">
        <f t="shared" ref="Z120:Z122" si="114">IF(W120="○",IF(OR(X120="×",Y120="×"),"←見積単価（税別）欄には、1以上の整数を入力してください",""),"")</f>
        <v/>
      </c>
      <c r="AA120" s="67">
        <f t="shared" si="108"/>
        <v>0</v>
      </c>
      <c r="AB120" s="1">
        <f t="shared" ref="AB120:AB122" si="115">B120</f>
        <v>14</v>
      </c>
      <c r="AC120" s="1"/>
      <c r="AD120" s="1"/>
      <c r="AE120" s="1"/>
    </row>
    <row r="121" spans="1:31" s="45" customFormat="1" ht="14.25" customHeight="1">
      <c r="A121" s="59">
        <v>105</v>
      </c>
      <c r="B121" s="59">
        <v>14</v>
      </c>
      <c r="C121" s="60" t="s">
        <v>582</v>
      </c>
      <c r="D121" s="61"/>
      <c r="E121" s="61"/>
      <c r="F121" s="61"/>
      <c r="G121" s="61">
        <v>238419</v>
      </c>
      <c r="H121" s="62" t="s">
        <v>409</v>
      </c>
      <c r="I121" s="59" t="s">
        <v>342</v>
      </c>
      <c r="J121" s="59" t="s">
        <v>344</v>
      </c>
      <c r="K121" s="60" t="s">
        <v>345</v>
      </c>
      <c r="L121" s="63">
        <v>1000</v>
      </c>
      <c r="M121" s="64">
        <v>12.9</v>
      </c>
      <c r="N121" s="64">
        <v>1000</v>
      </c>
      <c r="O121" s="64">
        <v>12900</v>
      </c>
      <c r="P121" s="65"/>
      <c r="Q121" s="65"/>
      <c r="R121" s="65"/>
      <c r="S121" s="65">
        <v>6</v>
      </c>
      <c r="T121" s="65">
        <v>6</v>
      </c>
      <c r="U121" s="42"/>
      <c r="V121" s="17">
        <f t="shared" si="110"/>
        <v>0</v>
      </c>
      <c r="W121" s="22" t="str">
        <f t="shared" si="111"/>
        <v>×</v>
      </c>
      <c r="X121" s="22" t="str">
        <f t="shared" si="112"/>
        <v>×</v>
      </c>
      <c r="Y121" s="22" t="str">
        <f t="shared" si="113"/>
        <v>×</v>
      </c>
      <c r="Z121" s="69" t="str">
        <f t="shared" si="114"/>
        <v/>
      </c>
      <c r="AA121" s="67">
        <f t="shared" si="108"/>
        <v>0</v>
      </c>
      <c r="AB121" s="1">
        <f t="shared" si="115"/>
        <v>14</v>
      </c>
      <c r="AC121" s="1"/>
      <c r="AD121" s="1"/>
      <c r="AE121" s="1"/>
    </row>
    <row r="122" spans="1:31" s="45" customFormat="1" ht="14.25" customHeight="1">
      <c r="A122" s="59">
        <v>106</v>
      </c>
      <c r="B122" s="59">
        <v>14</v>
      </c>
      <c r="C122" s="60" t="s">
        <v>582</v>
      </c>
      <c r="D122" s="61"/>
      <c r="E122" s="61"/>
      <c r="F122" s="61"/>
      <c r="G122" s="61">
        <v>238421</v>
      </c>
      <c r="H122" s="62" t="s">
        <v>410</v>
      </c>
      <c r="I122" s="59" t="s">
        <v>342</v>
      </c>
      <c r="J122" s="59" t="s">
        <v>346</v>
      </c>
      <c r="K122" s="60" t="s">
        <v>236</v>
      </c>
      <c r="L122" s="63">
        <v>100</v>
      </c>
      <c r="M122" s="64">
        <v>22.3</v>
      </c>
      <c r="N122" s="64">
        <v>100</v>
      </c>
      <c r="O122" s="64">
        <v>2230</v>
      </c>
      <c r="P122" s="65"/>
      <c r="Q122" s="65"/>
      <c r="R122" s="65"/>
      <c r="S122" s="65">
        <v>12</v>
      </c>
      <c r="T122" s="65">
        <v>12</v>
      </c>
      <c r="U122" s="42"/>
      <c r="V122" s="17">
        <f t="shared" si="110"/>
        <v>0</v>
      </c>
      <c r="W122" s="22" t="str">
        <f t="shared" si="111"/>
        <v>×</v>
      </c>
      <c r="X122" s="22" t="str">
        <f t="shared" si="112"/>
        <v>×</v>
      </c>
      <c r="Y122" s="22" t="str">
        <f t="shared" si="113"/>
        <v>×</v>
      </c>
      <c r="Z122" s="69" t="str">
        <f t="shared" si="114"/>
        <v/>
      </c>
      <c r="AA122" s="67">
        <f t="shared" si="108"/>
        <v>0</v>
      </c>
      <c r="AB122" s="1">
        <f t="shared" si="115"/>
        <v>14</v>
      </c>
      <c r="AC122" s="1"/>
      <c r="AD122" s="1"/>
      <c r="AE122" s="1"/>
    </row>
    <row r="123" spans="1:31" s="45" customFormat="1" ht="14.25" customHeight="1">
      <c r="A123" s="59">
        <v>107</v>
      </c>
      <c r="B123" s="59">
        <v>14</v>
      </c>
      <c r="C123" s="60" t="s">
        <v>582</v>
      </c>
      <c r="D123" s="61"/>
      <c r="E123" s="61"/>
      <c r="F123" s="61"/>
      <c r="G123" s="61">
        <v>238419</v>
      </c>
      <c r="H123" s="62" t="s">
        <v>538</v>
      </c>
      <c r="I123" s="59" t="s">
        <v>342</v>
      </c>
      <c r="J123" s="59" t="s">
        <v>346</v>
      </c>
      <c r="K123" s="60" t="s">
        <v>345</v>
      </c>
      <c r="L123" s="63">
        <v>1000</v>
      </c>
      <c r="M123" s="64">
        <v>22.3</v>
      </c>
      <c r="N123" s="64">
        <v>1000</v>
      </c>
      <c r="O123" s="64">
        <v>22300</v>
      </c>
      <c r="P123" s="65"/>
      <c r="Q123" s="65"/>
      <c r="R123" s="65"/>
      <c r="S123" s="65">
        <v>12</v>
      </c>
      <c r="T123" s="65">
        <v>12</v>
      </c>
      <c r="U123" s="42"/>
      <c r="V123" s="17">
        <f t="shared" ref="V123:V124" si="116">T123*U123</f>
        <v>0</v>
      </c>
      <c r="W123" s="22" t="str">
        <f t="shared" ref="W123:W124" si="117">IF(U123="","×","○")</f>
        <v>×</v>
      </c>
      <c r="X123" s="22" t="str">
        <f t="shared" ref="X123:X124" si="118">IF(U123&gt;=1,"○","×")</f>
        <v>×</v>
      </c>
      <c r="Y123" s="22" t="str">
        <f t="shared" ref="Y123:Y124" si="119">IF(ISNUMBER(U123),IF(INT(U123)=U123,"○","×"),"×")</f>
        <v>×</v>
      </c>
      <c r="Z123" s="69" t="str">
        <f t="shared" ref="Z123:Z124" si="120">IF(W123="○",IF(OR(X123="×",Y123="×"),"←見積単価（税別）欄には、1以上の整数を入力してください",""),"")</f>
        <v/>
      </c>
      <c r="AA123" s="67">
        <f t="shared" ref="AA123:AA124" si="121">IF(Z123="",0,1)</f>
        <v>0</v>
      </c>
      <c r="AB123" s="1">
        <f t="shared" ref="AB123:AB124" si="122">B123</f>
        <v>14</v>
      </c>
      <c r="AC123" s="1"/>
      <c r="AD123" s="1"/>
      <c r="AE123" s="1"/>
    </row>
    <row r="124" spans="1:31" s="45" customFormat="1" ht="14.25" customHeight="1">
      <c r="A124" s="59">
        <v>108</v>
      </c>
      <c r="B124" s="59">
        <v>14</v>
      </c>
      <c r="C124" s="60" t="s">
        <v>582</v>
      </c>
      <c r="D124" s="61"/>
      <c r="E124" s="61"/>
      <c r="F124" s="61"/>
      <c r="G124" s="61">
        <v>238431</v>
      </c>
      <c r="H124" s="62" t="s">
        <v>407</v>
      </c>
      <c r="I124" s="59" t="s">
        <v>342</v>
      </c>
      <c r="J124" s="59" t="s">
        <v>343</v>
      </c>
      <c r="K124" s="60" t="s">
        <v>236</v>
      </c>
      <c r="L124" s="63">
        <v>100</v>
      </c>
      <c r="M124" s="64">
        <v>41.4</v>
      </c>
      <c r="N124" s="64">
        <v>100</v>
      </c>
      <c r="O124" s="64">
        <v>4140</v>
      </c>
      <c r="P124" s="65"/>
      <c r="Q124" s="65"/>
      <c r="R124" s="65"/>
      <c r="S124" s="65">
        <v>12</v>
      </c>
      <c r="T124" s="65">
        <v>12</v>
      </c>
      <c r="U124" s="42"/>
      <c r="V124" s="17">
        <f t="shared" si="116"/>
        <v>0</v>
      </c>
      <c r="W124" s="22" t="str">
        <f t="shared" si="117"/>
        <v>×</v>
      </c>
      <c r="X124" s="22" t="str">
        <f t="shared" si="118"/>
        <v>×</v>
      </c>
      <c r="Y124" s="22" t="str">
        <f t="shared" si="119"/>
        <v>×</v>
      </c>
      <c r="Z124" s="69" t="str">
        <f t="shared" si="120"/>
        <v/>
      </c>
      <c r="AA124" s="67">
        <f t="shared" si="121"/>
        <v>0</v>
      </c>
      <c r="AB124" s="1">
        <f t="shared" si="122"/>
        <v>14</v>
      </c>
      <c r="AC124" s="1"/>
      <c r="AD124" s="1"/>
      <c r="AE124" s="1"/>
    </row>
    <row r="125" spans="1:31" ht="14.25" customHeight="1">
      <c r="A125" s="66"/>
      <c r="B125" s="50"/>
      <c r="C125" s="51"/>
      <c r="D125" s="52"/>
      <c r="E125" s="52"/>
      <c r="F125" s="52"/>
      <c r="G125" s="52"/>
      <c r="H125" s="50"/>
      <c r="I125" s="53"/>
      <c r="J125" s="50"/>
      <c r="K125" s="51"/>
      <c r="L125" s="54"/>
      <c r="M125" s="55"/>
      <c r="N125" s="55"/>
      <c r="O125" s="55"/>
      <c r="P125" s="56"/>
      <c r="Q125" s="56"/>
      <c r="R125" s="56"/>
      <c r="S125" s="56"/>
      <c r="T125" s="56"/>
      <c r="U125" s="23" t="str">
        <f>CONCATENATE("項番",B124," 計")</f>
        <v>項番14 計</v>
      </c>
      <c r="V125" s="57">
        <f>SUMIF(B:B,B124,V:V)</f>
        <v>0</v>
      </c>
      <c r="W125" s="22">
        <f>COUNTIFS($B:$B,$B124,W:W,"○")</f>
        <v>0</v>
      </c>
      <c r="X125" s="22"/>
      <c r="Y125" s="22"/>
      <c r="Z125" s="70" t="str">
        <f>IF(W125=0,"",IF(COUNTIF(B:B,AB125)=W125,"","この項番で見積単価（税別）が入力されていない品目があります"))</f>
        <v/>
      </c>
      <c r="AA125" s="67">
        <f t="shared" si="57"/>
        <v>0</v>
      </c>
      <c r="AB125" s="1">
        <f>B124</f>
        <v>14</v>
      </c>
    </row>
    <row r="126" spans="1:31" ht="14.25" customHeight="1">
      <c r="A126" s="59">
        <v>109</v>
      </c>
      <c r="B126" s="59">
        <v>15</v>
      </c>
      <c r="C126" s="60" t="s">
        <v>582</v>
      </c>
      <c r="D126" s="61"/>
      <c r="E126" s="61" t="s">
        <v>479</v>
      </c>
      <c r="F126" s="61"/>
      <c r="G126" s="61"/>
      <c r="H126" s="62" t="s">
        <v>480</v>
      </c>
      <c r="I126" s="59" t="s">
        <v>365</v>
      </c>
      <c r="J126" s="59" t="s">
        <v>481</v>
      </c>
      <c r="K126" s="60" t="s">
        <v>482</v>
      </c>
      <c r="L126" s="63">
        <v>10</v>
      </c>
      <c r="M126" s="64">
        <v>582</v>
      </c>
      <c r="N126" s="64">
        <v>10</v>
      </c>
      <c r="O126" s="64">
        <v>5820</v>
      </c>
      <c r="P126" s="65"/>
      <c r="Q126" s="65">
        <v>40</v>
      </c>
      <c r="R126" s="65"/>
      <c r="S126" s="65"/>
      <c r="T126" s="65">
        <v>40</v>
      </c>
      <c r="U126" s="42"/>
      <c r="V126" s="17">
        <f t="shared" ref="V126:V127" si="123">T126*U126</f>
        <v>0</v>
      </c>
      <c r="W126" s="22" t="str">
        <f t="shared" ref="W126:W127" si="124">IF(U126="","×","○")</f>
        <v>×</v>
      </c>
      <c r="X126" s="22" t="str">
        <f t="shared" ref="X126:X127" si="125">IF(U126&gt;=1,"○","×")</f>
        <v>×</v>
      </c>
      <c r="Y126" s="22" t="str">
        <f t="shared" ref="Y126:Y127" si="126">IF(ISNUMBER(U126),IF(INT(U126)=U126,"○","×"),"×")</f>
        <v>×</v>
      </c>
      <c r="Z126" s="69" t="str">
        <f t="shared" ref="Z126:Z127" si="127">IF(W126="○",IF(OR(X126="×",Y126="×"),"←見積単価（税別）欄には、1以上の整数を入力してください",""),"")</f>
        <v/>
      </c>
      <c r="AA126" s="67">
        <f t="shared" ref="AA126:AA128" si="128">IF(Z126="",0,1)</f>
        <v>0</v>
      </c>
      <c r="AB126" s="1">
        <f t="shared" ref="AB126:AB127" si="129">B126</f>
        <v>15</v>
      </c>
    </row>
    <row r="127" spans="1:31" ht="14.25" customHeight="1">
      <c r="A127" s="59">
        <v>110</v>
      </c>
      <c r="B127" s="59">
        <v>15</v>
      </c>
      <c r="C127" s="60" t="s">
        <v>582</v>
      </c>
      <c r="D127" s="61"/>
      <c r="E127" s="61">
        <v>225730</v>
      </c>
      <c r="F127" s="61"/>
      <c r="G127" s="61"/>
      <c r="H127" s="62" t="s">
        <v>413</v>
      </c>
      <c r="I127" s="59" t="s">
        <v>365</v>
      </c>
      <c r="J127" s="59" t="s">
        <v>366</v>
      </c>
      <c r="K127" s="60" t="s">
        <v>367</v>
      </c>
      <c r="L127" s="63">
        <v>100</v>
      </c>
      <c r="M127" s="64">
        <v>6.1</v>
      </c>
      <c r="N127" s="64">
        <v>100</v>
      </c>
      <c r="O127" s="64">
        <v>610</v>
      </c>
      <c r="P127" s="65"/>
      <c r="Q127" s="65">
        <v>30</v>
      </c>
      <c r="R127" s="65"/>
      <c r="S127" s="65"/>
      <c r="T127" s="65">
        <v>30</v>
      </c>
      <c r="U127" s="42"/>
      <c r="V127" s="17">
        <f t="shared" si="123"/>
        <v>0</v>
      </c>
      <c r="W127" s="22" t="str">
        <f t="shared" si="124"/>
        <v>×</v>
      </c>
      <c r="X127" s="22" t="str">
        <f t="shared" si="125"/>
        <v>×</v>
      </c>
      <c r="Y127" s="22" t="str">
        <f t="shared" si="126"/>
        <v>×</v>
      </c>
      <c r="Z127" s="69" t="str">
        <f t="shared" si="127"/>
        <v/>
      </c>
      <c r="AA127" s="67">
        <f t="shared" si="128"/>
        <v>0</v>
      </c>
      <c r="AB127" s="1">
        <f t="shared" si="129"/>
        <v>15</v>
      </c>
    </row>
    <row r="128" spans="1:31" ht="14.25" customHeight="1">
      <c r="A128" s="66"/>
      <c r="B128" s="50"/>
      <c r="C128" s="51"/>
      <c r="D128" s="52"/>
      <c r="E128" s="52"/>
      <c r="F128" s="52"/>
      <c r="G128" s="52"/>
      <c r="H128" s="50"/>
      <c r="I128" s="53"/>
      <c r="J128" s="50"/>
      <c r="K128" s="51"/>
      <c r="L128" s="54"/>
      <c r="M128" s="55"/>
      <c r="N128" s="55"/>
      <c r="O128" s="55"/>
      <c r="P128" s="56"/>
      <c r="Q128" s="56"/>
      <c r="R128" s="56"/>
      <c r="S128" s="56"/>
      <c r="T128" s="56"/>
      <c r="U128" s="23" t="str">
        <f>CONCATENATE("項番",B127," 計")</f>
        <v>項番15 計</v>
      </c>
      <c r="V128" s="57">
        <f>SUMIF(B:B,B127,V:V)</f>
        <v>0</v>
      </c>
      <c r="W128" s="22">
        <f>COUNTIFS($B:$B,$B127,W:W,"○")</f>
        <v>0</v>
      </c>
      <c r="X128" s="22"/>
      <c r="Y128" s="22"/>
      <c r="Z128" s="70" t="str">
        <f>IF(W128=0,"",IF(COUNTIF(B:B,AB128)=W128,"","この項番で見積単価（税別）が入力されていない品目があります"))</f>
        <v/>
      </c>
      <c r="AA128" s="67">
        <f t="shared" si="128"/>
        <v>0</v>
      </c>
      <c r="AB128" s="1">
        <f>B127</f>
        <v>15</v>
      </c>
    </row>
    <row r="129" spans="1:28" ht="14.25" customHeight="1">
      <c r="A129" s="59">
        <v>111</v>
      </c>
      <c r="B129" s="59">
        <v>16</v>
      </c>
      <c r="C129" s="60" t="s">
        <v>582</v>
      </c>
      <c r="D129" s="61"/>
      <c r="E129" s="61"/>
      <c r="F129" s="61">
        <v>251032</v>
      </c>
      <c r="G129" s="61"/>
      <c r="H129" s="62" t="s">
        <v>416</v>
      </c>
      <c r="I129" s="59" t="s">
        <v>372</v>
      </c>
      <c r="J129" s="59" t="s">
        <v>373</v>
      </c>
      <c r="K129" s="60" t="s">
        <v>417</v>
      </c>
      <c r="L129" s="63">
        <v>20</v>
      </c>
      <c r="M129" s="64">
        <v>49.5</v>
      </c>
      <c r="N129" s="64">
        <v>40</v>
      </c>
      <c r="O129" s="64">
        <v>1980</v>
      </c>
      <c r="P129" s="65"/>
      <c r="Q129" s="65"/>
      <c r="R129" s="65">
        <v>1</v>
      </c>
      <c r="S129" s="65"/>
      <c r="T129" s="65">
        <v>1</v>
      </c>
      <c r="U129" s="42"/>
      <c r="V129" s="17">
        <f t="shared" ref="V129:V130" si="130">T129*U129</f>
        <v>0</v>
      </c>
      <c r="W129" s="22" t="str">
        <f t="shared" ref="W129:W130" si="131">IF(U129="","×","○")</f>
        <v>×</v>
      </c>
      <c r="X129" s="22" t="str">
        <f t="shared" ref="X129:X130" si="132">IF(U129&gt;=1,"○","×")</f>
        <v>×</v>
      </c>
      <c r="Y129" s="22" t="str">
        <f t="shared" ref="Y129:Y130" si="133">IF(ISNUMBER(U129),IF(INT(U129)=U129,"○","×"),"×")</f>
        <v>×</v>
      </c>
      <c r="Z129" s="69" t="str">
        <f t="shared" ref="Z129:Z130" si="134">IF(W129="○",IF(OR(X129="×",Y129="×"),"←見積単価（税別）欄には、1以上の整数を入力してください",""),"")</f>
        <v/>
      </c>
      <c r="AA129" s="67">
        <f t="shared" ref="AA129:AA131" si="135">IF(Z129="",0,1)</f>
        <v>0</v>
      </c>
      <c r="AB129" s="1">
        <f t="shared" ref="AB129:AB130" si="136">B129</f>
        <v>16</v>
      </c>
    </row>
    <row r="130" spans="1:28" ht="14.25" customHeight="1">
      <c r="A130" s="59">
        <v>112</v>
      </c>
      <c r="B130" s="59">
        <v>16</v>
      </c>
      <c r="C130" s="60" t="s">
        <v>582</v>
      </c>
      <c r="D130" s="61"/>
      <c r="E130" s="61" t="s">
        <v>501</v>
      </c>
      <c r="F130" s="61">
        <v>251050</v>
      </c>
      <c r="G130" s="61"/>
      <c r="H130" s="62" t="s">
        <v>573</v>
      </c>
      <c r="I130" s="59" t="s">
        <v>372</v>
      </c>
      <c r="J130" s="59" t="s">
        <v>502</v>
      </c>
      <c r="K130" s="60" t="s">
        <v>503</v>
      </c>
      <c r="L130" s="63">
        <v>1</v>
      </c>
      <c r="M130" s="64">
        <v>9</v>
      </c>
      <c r="N130" s="64">
        <v>100</v>
      </c>
      <c r="O130" s="64">
        <v>900</v>
      </c>
      <c r="P130" s="65"/>
      <c r="Q130" s="65">
        <v>180</v>
      </c>
      <c r="R130" s="65">
        <v>24</v>
      </c>
      <c r="S130" s="65"/>
      <c r="T130" s="65">
        <v>204</v>
      </c>
      <c r="U130" s="42"/>
      <c r="V130" s="17">
        <f t="shared" si="130"/>
        <v>0</v>
      </c>
      <c r="W130" s="22" t="str">
        <f t="shared" si="131"/>
        <v>×</v>
      </c>
      <c r="X130" s="22" t="str">
        <f t="shared" si="132"/>
        <v>×</v>
      </c>
      <c r="Y130" s="22" t="str">
        <f t="shared" si="133"/>
        <v>×</v>
      </c>
      <c r="Z130" s="69" t="str">
        <f t="shared" si="134"/>
        <v/>
      </c>
      <c r="AA130" s="67">
        <f t="shared" si="135"/>
        <v>0</v>
      </c>
      <c r="AB130" s="1">
        <f t="shared" si="136"/>
        <v>16</v>
      </c>
    </row>
    <row r="131" spans="1:28" ht="14.25" customHeight="1">
      <c r="A131" s="66"/>
      <c r="B131" s="50"/>
      <c r="C131" s="51"/>
      <c r="D131" s="52"/>
      <c r="E131" s="52"/>
      <c r="F131" s="52"/>
      <c r="G131" s="52"/>
      <c r="H131" s="50"/>
      <c r="I131" s="53"/>
      <c r="J131" s="50"/>
      <c r="K131" s="51"/>
      <c r="L131" s="54"/>
      <c r="M131" s="55"/>
      <c r="N131" s="55"/>
      <c r="O131" s="55"/>
      <c r="P131" s="56"/>
      <c r="Q131" s="56"/>
      <c r="R131" s="56"/>
      <c r="S131" s="56"/>
      <c r="T131" s="56"/>
      <c r="U131" s="23" t="str">
        <f>CONCATENATE("項番",B130," 計")</f>
        <v>項番16 計</v>
      </c>
      <c r="V131" s="57">
        <f>SUMIF(B:B,B130,V:V)</f>
        <v>0</v>
      </c>
      <c r="W131" s="22">
        <f>COUNTIFS($B:$B,$B130,W:W,"○")</f>
        <v>0</v>
      </c>
      <c r="X131" s="22"/>
      <c r="Y131" s="22"/>
      <c r="Z131" s="70" t="str">
        <f>IF(W131=0,"",IF(COUNTIF(B:B,AB131)=W131,"","この項番で見積単価（税別）が入力されていない品目があります"))</f>
        <v/>
      </c>
      <c r="AA131" s="67">
        <f t="shared" si="135"/>
        <v>0</v>
      </c>
      <c r="AB131" s="1">
        <f>B130</f>
        <v>16</v>
      </c>
    </row>
    <row r="132" spans="1:28" ht="14.25" customHeight="1">
      <c r="A132" s="59">
        <v>113</v>
      </c>
      <c r="B132" s="59">
        <v>17</v>
      </c>
      <c r="C132" s="13" t="s">
        <v>341</v>
      </c>
      <c r="D132" s="14"/>
      <c r="E132" s="14"/>
      <c r="F132" s="14"/>
      <c r="G132" s="14">
        <v>203860</v>
      </c>
      <c r="H132" s="18" t="s">
        <v>411</v>
      </c>
      <c r="I132" s="12" t="s">
        <v>347</v>
      </c>
      <c r="J132" s="12" t="s">
        <v>348</v>
      </c>
      <c r="K132" s="13" t="s">
        <v>236</v>
      </c>
      <c r="L132" s="15">
        <v>100</v>
      </c>
      <c r="M132" s="16">
        <v>140.5</v>
      </c>
      <c r="N132" s="16">
        <v>100</v>
      </c>
      <c r="O132" s="16">
        <v>14050</v>
      </c>
      <c r="P132" s="49"/>
      <c r="Q132" s="49"/>
      <c r="R132" s="49"/>
      <c r="S132" s="49">
        <v>6</v>
      </c>
      <c r="T132" s="49">
        <v>6</v>
      </c>
      <c r="U132" s="42"/>
      <c r="V132" s="17">
        <f t="shared" ref="V132:V143" si="137">T132*U132</f>
        <v>0</v>
      </c>
      <c r="W132" s="22" t="str">
        <f t="shared" ref="W132:W143" si="138">IF(U132="","×","○")</f>
        <v>×</v>
      </c>
      <c r="X132" s="22" t="str">
        <f t="shared" ref="X132:X143" si="139">IF(U132&gt;=1,"○","×")</f>
        <v>×</v>
      </c>
      <c r="Y132" s="22" t="str">
        <f t="shared" ref="Y132:Y143" si="140">IF(ISNUMBER(U132),IF(INT(U132)=U132,"○","×"),"×")</f>
        <v>×</v>
      </c>
      <c r="Z132" s="69" t="str">
        <f t="shared" ref="Z132:Z143" si="141">IF(W132="○",IF(OR(X132="×",Y132="×"),"←見積単価（税別）欄には、1以上の整数を入力してください",""),"")</f>
        <v/>
      </c>
      <c r="AA132" s="67">
        <f t="shared" si="57"/>
        <v>0</v>
      </c>
      <c r="AB132" s="1">
        <f t="shared" si="59"/>
        <v>17</v>
      </c>
    </row>
    <row r="133" spans="1:28" ht="14.25" customHeight="1">
      <c r="A133" s="59">
        <v>114</v>
      </c>
      <c r="B133" s="59">
        <v>17</v>
      </c>
      <c r="C133" s="13" t="s">
        <v>341</v>
      </c>
      <c r="D133" s="14"/>
      <c r="E133" s="14"/>
      <c r="F133" s="14"/>
      <c r="G133" s="14">
        <v>238211</v>
      </c>
      <c r="H133" s="18" t="s">
        <v>349</v>
      </c>
      <c r="I133" s="12" t="s">
        <v>350</v>
      </c>
      <c r="J133" s="12" t="s">
        <v>351</v>
      </c>
      <c r="K133" s="13" t="s">
        <v>236</v>
      </c>
      <c r="L133" s="15">
        <v>100</v>
      </c>
      <c r="M133" s="16">
        <v>20.2</v>
      </c>
      <c r="N133" s="16">
        <v>100</v>
      </c>
      <c r="O133" s="16">
        <v>2020</v>
      </c>
      <c r="P133" s="49"/>
      <c r="Q133" s="49"/>
      <c r="R133" s="49"/>
      <c r="S133" s="49">
        <v>6</v>
      </c>
      <c r="T133" s="49">
        <v>6</v>
      </c>
      <c r="U133" s="42"/>
      <c r="V133" s="17">
        <f t="shared" si="137"/>
        <v>0</v>
      </c>
      <c r="W133" s="22" t="str">
        <f t="shared" si="138"/>
        <v>×</v>
      </c>
      <c r="X133" s="22" t="str">
        <f t="shared" si="139"/>
        <v>×</v>
      </c>
      <c r="Y133" s="22" t="str">
        <f t="shared" si="140"/>
        <v>×</v>
      </c>
      <c r="Z133" s="69" t="str">
        <f t="shared" si="141"/>
        <v/>
      </c>
      <c r="AA133" s="67">
        <f t="shared" si="57"/>
        <v>0</v>
      </c>
      <c r="AB133" s="1">
        <f t="shared" si="59"/>
        <v>17</v>
      </c>
    </row>
    <row r="134" spans="1:28" ht="14.25" customHeight="1">
      <c r="A134" s="59">
        <v>115</v>
      </c>
      <c r="B134" s="59">
        <v>17</v>
      </c>
      <c r="C134" s="13" t="s">
        <v>341</v>
      </c>
      <c r="D134" s="14"/>
      <c r="E134" s="14" t="s">
        <v>352</v>
      </c>
      <c r="F134" s="14"/>
      <c r="G134" s="14"/>
      <c r="H134" s="18" t="s">
        <v>353</v>
      </c>
      <c r="I134" s="12" t="s">
        <v>354</v>
      </c>
      <c r="J134" s="12" t="s">
        <v>355</v>
      </c>
      <c r="K134" s="13" t="s">
        <v>356</v>
      </c>
      <c r="L134" s="15">
        <v>42</v>
      </c>
      <c r="M134" s="16">
        <v>10.199999999999999</v>
      </c>
      <c r="N134" s="16">
        <v>105</v>
      </c>
      <c r="O134" s="16">
        <v>1071</v>
      </c>
      <c r="P134" s="49"/>
      <c r="Q134" s="49">
        <v>1</v>
      </c>
      <c r="R134" s="49"/>
      <c r="S134" s="49"/>
      <c r="T134" s="49">
        <v>1</v>
      </c>
      <c r="U134" s="42"/>
      <c r="V134" s="17">
        <f t="shared" si="137"/>
        <v>0</v>
      </c>
      <c r="W134" s="22" t="str">
        <f t="shared" si="138"/>
        <v>×</v>
      </c>
      <c r="X134" s="22" t="str">
        <f t="shared" si="139"/>
        <v>×</v>
      </c>
      <c r="Y134" s="22" t="str">
        <f t="shared" si="140"/>
        <v>×</v>
      </c>
      <c r="Z134" s="69" t="str">
        <f t="shared" si="141"/>
        <v/>
      </c>
      <c r="AA134" s="67">
        <f t="shared" si="57"/>
        <v>0</v>
      </c>
      <c r="AB134" s="1">
        <f t="shared" si="59"/>
        <v>17</v>
      </c>
    </row>
    <row r="135" spans="1:28" ht="14.25" customHeight="1">
      <c r="A135" s="59">
        <v>116</v>
      </c>
      <c r="B135" s="59">
        <v>17</v>
      </c>
      <c r="C135" s="13" t="s">
        <v>341</v>
      </c>
      <c r="D135" s="14"/>
      <c r="E135" s="14" t="s">
        <v>357</v>
      </c>
      <c r="F135" s="14"/>
      <c r="G135" s="14"/>
      <c r="H135" s="18" t="s">
        <v>358</v>
      </c>
      <c r="I135" s="12" t="s">
        <v>354</v>
      </c>
      <c r="J135" s="12" t="s">
        <v>359</v>
      </c>
      <c r="K135" s="13" t="s">
        <v>360</v>
      </c>
      <c r="L135" s="15">
        <v>42</v>
      </c>
      <c r="M135" s="16">
        <v>13.8</v>
      </c>
      <c r="N135" s="16">
        <v>105</v>
      </c>
      <c r="O135" s="16">
        <v>1449</v>
      </c>
      <c r="P135" s="49"/>
      <c r="Q135" s="49">
        <v>6</v>
      </c>
      <c r="R135" s="49"/>
      <c r="S135" s="49"/>
      <c r="T135" s="49">
        <v>6</v>
      </c>
      <c r="U135" s="42"/>
      <c r="V135" s="17">
        <f t="shared" si="137"/>
        <v>0</v>
      </c>
      <c r="W135" s="22" t="str">
        <f t="shared" si="138"/>
        <v>×</v>
      </c>
      <c r="X135" s="22" t="str">
        <f t="shared" si="139"/>
        <v>×</v>
      </c>
      <c r="Y135" s="22" t="str">
        <f t="shared" si="140"/>
        <v>×</v>
      </c>
      <c r="Z135" s="69" t="str">
        <f t="shared" si="141"/>
        <v/>
      </c>
      <c r="AA135" s="67">
        <f t="shared" si="57"/>
        <v>0</v>
      </c>
      <c r="AB135" s="1">
        <f t="shared" si="59"/>
        <v>17</v>
      </c>
    </row>
    <row r="136" spans="1:28" ht="14.25" customHeight="1">
      <c r="A136" s="59">
        <v>117</v>
      </c>
      <c r="B136" s="59">
        <v>17</v>
      </c>
      <c r="C136" s="13" t="s">
        <v>341</v>
      </c>
      <c r="D136" s="14"/>
      <c r="E136" s="14"/>
      <c r="F136" s="14">
        <v>216500</v>
      </c>
      <c r="G136" s="14"/>
      <c r="H136" s="18" t="s">
        <v>361</v>
      </c>
      <c r="I136" s="12" t="s">
        <v>354</v>
      </c>
      <c r="J136" s="12" t="s">
        <v>362</v>
      </c>
      <c r="K136" s="13" t="s">
        <v>363</v>
      </c>
      <c r="L136" s="15">
        <v>42</v>
      </c>
      <c r="M136" s="16">
        <v>8.1</v>
      </c>
      <c r="N136" s="16">
        <v>105</v>
      </c>
      <c r="O136" s="16">
        <v>850.5</v>
      </c>
      <c r="P136" s="49"/>
      <c r="Q136" s="49"/>
      <c r="R136" s="49">
        <v>1</v>
      </c>
      <c r="S136" s="49"/>
      <c r="T136" s="49">
        <v>1</v>
      </c>
      <c r="U136" s="42"/>
      <c r="V136" s="17">
        <f t="shared" si="137"/>
        <v>0</v>
      </c>
      <c r="W136" s="22" t="str">
        <f t="shared" si="138"/>
        <v>×</v>
      </c>
      <c r="X136" s="22" t="str">
        <f t="shared" si="139"/>
        <v>×</v>
      </c>
      <c r="Y136" s="22" t="str">
        <f t="shared" si="140"/>
        <v>×</v>
      </c>
      <c r="Z136" s="69" t="str">
        <f t="shared" si="141"/>
        <v/>
      </c>
      <c r="AA136" s="67">
        <f t="shared" si="57"/>
        <v>0</v>
      </c>
      <c r="AB136" s="1">
        <f t="shared" si="59"/>
        <v>17</v>
      </c>
    </row>
    <row r="137" spans="1:28" ht="14.25" customHeight="1">
      <c r="A137" s="59">
        <v>118</v>
      </c>
      <c r="B137" s="59">
        <v>17</v>
      </c>
      <c r="C137" s="13" t="s">
        <v>341</v>
      </c>
      <c r="D137" s="14"/>
      <c r="E137" s="14"/>
      <c r="F137" s="14">
        <v>216280</v>
      </c>
      <c r="G137" s="14"/>
      <c r="H137" s="18" t="s">
        <v>412</v>
      </c>
      <c r="I137" s="12" t="s">
        <v>354</v>
      </c>
      <c r="J137" s="12" t="s">
        <v>364</v>
      </c>
      <c r="K137" s="13" t="s">
        <v>363</v>
      </c>
      <c r="L137" s="15">
        <v>42</v>
      </c>
      <c r="M137" s="16">
        <v>14.6</v>
      </c>
      <c r="N137" s="16">
        <v>105</v>
      </c>
      <c r="O137" s="16">
        <v>1533</v>
      </c>
      <c r="P137" s="49"/>
      <c r="Q137" s="49"/>
      <c r="R137" s="49">
        <v>15</v>
      </c>
      <c r="S137" s="49"/>
      <c r="T137" s="49">
        <v>15</v>
      </c>
      <c r="U137" s="42"/>
      <c r="V137" s="17">
        <f t="shared" si="137"/>
        <v>0</v>
      </c>
      <c r="W137" s="22" t="str">
        <f t="shared" si="138"/>
        <v>×</v>
      </c>
      <c r="X137" s="22" t="str">
        <f t="shared" si="139"/>
        <v>×</v>
      </c>
      <c r="Y137" s="22" t="str">
        <f t="shared" si="140"/>
        <v>×</v>
      </c>
      <c r="Z137" s="69" t="str">
        <f t="shared" si="141"/>
        <v/>
      </c>
      <c r="AA137" s="67">
        <f t="shared" si="57"/>
        <v>0</v>
      </c>
      <c r="AB137" s="1">
        <f t="shared" si="59"/>
        <v>17</v>
      </c>
    </row>
    <row r="138" spans="1:28" ht="14.25" customHeight="1">
      <c r="A138" s="59">
        <v>119</v>
      </c>
      <c r="B138" s="59">
        <v>17</v>
      </c>
      <c r="C138" s="13" t="s">
        <v>341</v>
      </c>
      <c r="D138" s="14"/>
      <c r="E138" s="14"/>
      <c r="F138" s="14">
        <v>223920</v>
      </c>
      <c r="G138" s="14"/>
      <c r="H138" s="18" t="s">
        <v>414</v>
      </c>
      <c r="I138" s="12" t="s">
        <v>368</v>
      </c>
      <c r="J138" s="12" t="s">
        <v>369</v>
      </c>
      <c r="K138" s="13" t="s">
        <v>370</v>
      </c>
      <c r="L138" s="15">
        <v>6</v>
      </c>
      <c r="M138" s="16">
        <v>1283.5</v>
      </c>
      <c r="N138" s="16">
        <v>6</v>
      </c>
      <c r="O138" s="16">
        <v>7701</v>
      </c>
      <c r="P138" s="49"/>
      <c r="Q138" s="49"/>
      <c r="R138" s="49">
        <v>1</v>
      </c>
      <c r="S138" s="49"/>
      <c r="T138" s="49">
        <v>1</v>
      </c>
      <c r="U138" s="42"/>
      <c r="V138" s="17">
        <f t="shared" si="137"/>
        <v>0</v>
      </c>
      <c r="W138" s="22" t="str">
        <f t="shared" si="138"/>
        <v>×</v>
      </c>
      <c r="X138" s="22" t="str">
        <f t="shared" si="139"/>
        <v>×</v>
      </c>
      <c r="Y138" s="22" t="str">
        <f t="shared" si="140"/>
        <v>×</v>
      </c>
      <c r="Z138" s="69" t="str">
        <f t="shared" si="141"/>
        <v/>
      </c>
      <c r="AA138" s="67">
        <f t="shared" si="57"/>
        <v>0</v>
      </c>
      <c r="AB138" s="1">
        <f t="shared" si="59"/>
        <v>17</v>
      </c>
    </row>
    <row r="139" spans="1:28" ht="14.25" customHeight="1">
      <c r="A139" s="59">
        <v>120</v>
      </c>
      <c r="B139" s="59">
        <v>17</v>
      </c>
      <c r="C139" s="13" t="s">
        <v>341</v>
      </c>
      <c r="D139" s="14"/>
      <c r="E139" s="14"/>
      <c r="F139" s="14">
        <v>238941</v>
      </c>
      <c r="G139" s="14"/>
      <c r="H139" s="18" t="s">
        <v>418</v>
      </c>
      <c r="I139" s="12" t="s">
        <v>374</v>
      </c>
      <c r="J139" s="12" t="s">
        <v>375</v>
      </c>
      <c r="K139" s="13" t="s">
        <v>367</v>
      </c>
      <c r="L139" s="15">
        <v>100</v>
      </c>
      <c r="M139" s="16">
        <v>24.5</v>
      </c>
      <c r="N139" s="16">
        <v>100</v>
      </c>
      <c r="O139" s="16">
        <v>2450</v>
      </c>
      <c r="P139" s="49"/>
      <c r="Q139" s="49"/>
      <c r="R139" s="49">
        <v>1</v>
      </c>
      <c r="S139" s="49"/>
      <c r="T139" s="49">
        <v>1</v>
      </c>
      <c r="U139" s="42"/>
      <c r="V139" s="17">
        <f t="shared" si="137"/>
        <v>0</v>
      </c>
      <c r="W139" s="22" t="str">
        <f t="shared" si="138"/>
        <v>×</v>
      </c>
      <c r="X139" s="22" t="str">
        <f t="shared" si="139"/>
        <v>×</v>
      </c>
      <c r="Y139" s="22" t="str">
        <f t="shared" si="140"/>
        <v>×</v>
      </c>
      <c r="Z139" s="69" t="str">
        <f t="shared" si="141"/>
        <v/>
      </c>
      <c r="AA139" s="67">
        <f t="shared" si="57"/>
        <v>0</v>
      </c>
      <c r="AB139" s="1">
        <f t="shared" si="59"/>
        <v>17</v>
      </c>
    </row>
    <row r="140" spans="1:28" ht="14.25" customHeight="1">
      <c r="A140" s="59">
        <v>121</v>
      </c>
      <c r="B140" s="59">
        <v>17</v>
      </c>
      <c r="C140" s="13" t="s">
        <v>341</v>
      </c>
      <c r="D140" s="14"/>
      <c r="E140" s="14"/>
      <c r="F140" s="14">
        <v>224101</v>
      </c>
      <c r="G140" s="14"/>
      <c r="H140" s="18" t="s">
        <v>419</v>
      </c>
      <c r="I140" s="12" t="s">
        <v>376</v>
      </c>
      <c r="J140" s="12" t="s">
        <v>377</v>
      </c>
      <c r="K140" s="13" t="s">
        <v>367</v>
      </c>
      <c r="L140" s="15">
        <v>100</v>
      </c>
      <c r="M140" s="16">
        <v>5.7</v>
      </c>
      <c r="N140" s="16">
        <v>100</v>
      </c>
      <c r="O140" s="16">
        <v>570</v>
      </c>
      <c r="P140" s="49"/>
      <c r="Q140" s="49"/>
      <c r="R140" s="49">
        <v>2</v>
      </c>
      <c r="S140" s="49"/>
      <c r="T140" s="49">
        <v>2</v>
      </c>
      <c r="U140" s="42"/>
      <c r="V140" s="17">
        <f t="shared" si="137"/>
        <v>0</v>
      </c>
      <c r="W140" s="22" t="str">
        <f t="shared" si="138"/>
        <v>×</v>
      </c>
      <c r="X140" s="22" t="str">
        <f t="shared" si="139"/>
        <v>×</v>
      </c>
      <c r="Y140" s="22" t="str">
        <f t="shared" si="140"/>
        <v>×</v>
      </c>
      <c r="Z140" s="69" t="str">
        <f t="shared" si="141"/>
        <v/>
      </c>
      <c r="AA140" s="67">
        <f t="shared" si="57"/>
        <v>0</v>
      </c>
      <c r="AB140" s="1">
        <f t="shared" si="59"/>
        <v>17</v>
      </c>
    </row>
    <row r="141" spans="1:28" ht="14.25" customHeight="1">
      <c r="A141" s="59">
        <v>122</v>
      </c>
      <c r="B141" s="59">
        <v>17</v>
      </c>
      <c r="C141" s="13" t="s">
        <v>341</v>
      </c>
      <c r="D141" s="14">
        <v>217940</v>
      </c>
      <c r="E141" s="14"/>
      <c r="F141" s="14"/>
      <c r="G141" s="14"/>
      <c r="H141" s="18" t="s">
        <v>569</v>
      </c>
      <c r="I141" s="12" t="s">
        <v>378</v>
      </c>
      <c r="J141" s="12" t="s">
        <v>379</v>
      </c>
      <c r="K141" s="13" t="s">
        <v>233</v>
      </c>
      <c r="L141" s="15">
        <v>100</v>
      </c>
      <c r="M141" s="16">
        <v>12.6</v>
      </c>
      <c r="N141" s="16">
        <v>100</v>
      </c>
      <c r="O141" s="16">
        <v>1260</v>
      </c>
      <c r="P141" s="49">
        <v>3</v>
      </c>
      <c r="Q141" s="49"/>
      <c r="R141" s="49"/>
      <c r="S141" s="49"/>
      <c r="T141" s="49">
        <v>3</v>
      </c>
      <c r="U141" s="42"/>
      <c r="V141" s="17">
        <f t="shared" si="137"/>
        <v>0</v>
      </c>
      <c r="W141" s="22" t="str">
        <f t="shared" si="138"/>
        <v>×</v>
      </c>
      <c r="X141" s="22" t="str">
        <f t="shared" si="139"/>
        <v>×</v>
      </c>
      <c r="Y141" s="22" t="str">
        <f t="shared" si="140"/>
        <v>×</v>
      </c>
      <c r="Z141" s="69" t="str">
        <f t="shared" si="141"/>
        <v/>
      </c>
      <c r="AA141" s="67">
        <f t="shared" si="57"/>
        <v>0</v>
      </c>
      <c r="AB141" s="1">
        <f t="shared" si="59"/>
        <v>17</v>
      </c>
    </row>
    <row r="142" spans="1:28" ht="14.25" customHeight="1">
      <c r="A142" s="59">
        <v>123</v>
      </c>
      <c r="B142" s="59">
        <v>17</v>
      </c>
      <c r="C142" s="13" t="s">
        <v>341</v>
      </c>
      <c r="D142" s="14">
        <v>217950</v>
      </c>
      <c r="E142" s="14"/>
      <c r="F142" s="14"/>
      <c r="G142" s="14"/>
      <c r="H142" s="18" t="s">
        <v>570</v>
      </c>
      <c r="I142" s="12" t="s">
        <v>378</v>
      </c>
      <c r="J142" s="12" t="s">
        <v>380</v>
      </c>
      <c r="K142" s="13" t="s">
        <v>233</v>
      </c>
      <c r="L142" s="15">
        <v>100</v>
      </c>
      <c r="M142" s="16">
        <v>22.2</v>
      </c>
      <c r="N142" s="16">
        <v>100</v>
      </c>
      <c r="O142" s="16">
        <v>2220</v>
      </c>
      <c r="P142" s="49">
        <v>4</v>
      </c>
      <c r="Q142" s="49"/>
      <c r="R142" s="49"/>
      <c r="S142" s="49"/>
      <c r="T142" s="49">
        <v>4</v>
      </c>
      <c r="U142" s="42"/>
      <c r="V142" s="17">
        <f t="shared" si="137"/>
        <v>0</v>
      </c>
      <c r="W142" s="22" t="str">
        <f t="shared" si="138"/>
        <v>×</v>
      </c>
      <c r="X142" s="22" t="str">
        <f t="shared" si="139"/>
        <v>×</v>
      </c>
      <c r="Y142" s="22" t="str">
        <f t="shared" si="140"/>
        <v>×</v>
      </c>
      <c r="Z142" s="69" t="str">
        <f t="shared" si="141"/>
        <v/>
      </c>
      <c r="AA142" s="67">
        <f t="shared" si="57"/>
        <v>0</v>
      </c>
      <c r="AB142" s="1">
        <f t="shared" si="59"/>
        <v>17</v>
      </c>
    </row>
    <row r="143" spans="1:28" ht="14.25" customHeight="1">
      <c r="A143" s="59">
        <v>124</v>
      </c>
      <c r="B143" s="59">
        <v>17</v>
      </c>
      <c r="C143" s="13" t="s">
        <v>341</v>
      </c>
      <c r="D143" s="14"/>
      <c r="E143" s="14"/>
      <c r="F143" s="14"/>
      <c r="G143" s="14">
        <v>223712</v>
      </c>
      <c r="H143" s="18" t="s">
        <v>421</v>
      </c>
      <c r="I143" s="12" t="s">
        <v>386</v>
      </c>
      <c r="J143" s="12" t="s">
        <v>387</v>
      </c>
      <c r="K143" s="13" t="s">
        <v>345</v>
      </c>
      <c r="L143" s="15">
        <v>1000</v>
      </c>
      <c r="M143" s="16">
        <v>5.7</v>
      </c>
      <c r="N143" s="16">
        <v>1000</v>
      </c>
      <c r="O143" s="16">
        <v>5700</v>
      </c>
      <c r="P143" s="49"/>
      <c r="Q143" s="49"/>
      <c r="R143" s="49"/>
      <c r="S143" s="49">
        <v>12</v>
      </c>
      <c r="T143" s="49">
        <v>12</v>
      </c>
      <c r="U143" s="42"/>
      <c r="V143" s="17">
        <f t="shared" si="137"/>
        <v>0</v>
      </c>
      <c r="W143" s="22" t="str">
        <f t="shared" si="138"/>
        <v>×</v>
      </c>
      <c r="X143" s="22" t="str">
        <f t="shared" si="139"/>
        <v>×</v>
      </c>
      <c r="Y143" s="22" t="str">
        <f t="shared" si="140"/>
        <v>×</v>
      </c>
      <c r="Z143" s="69" t="str">
        <f t="shared" si="141"/>
        <v/>
      </c>
      <c r="AA143" s="67">
        <f t="shared" ref="AA143:AA180" si="142">IF(Z143="",0,1)</f>
        <v>0</v>
      </c>
      <c r="AB143" s="1">
        <f t="shared" si="59"/>
        <v>17</v>
      </c>
    </row>
    <row r="144" spans="1:28" ht="14.25" customHeight="1">
      <c r="A144" s="59">
        <v>125</v>
      </c>
      <c r="B144" s="59">
        <v>17</v>
      </c>
      <c r="C144" s="13" t="s">
        <v>341</v>
      </c>
      <c r="D144" s="14"/>
      <c r="E144" s="14"/>
      <c r="F144" s="14">
        <v>211010</v>
      </c>
      <c r="G144" s="14"/>
      <c r="H144" s="18" t="s">
        <v>423</v>
      </c>
      <c r="I144" s="12" t="s">
        <v>390</v>
      </c>
      <c r="J144" s="12" t="s">
        <v>391</v>
      </c>
      <c r="K144" s="13" t="s">
        <v>367</v>
      </c>
      <c r="L144" s="15">
        <v>100</v>
      </c>
      <c r="M144" s="16">
        <v>23.2</v>
      </c>
      <c r="N144" s="16">
        <v>100</v>
      </c>
      <c r="O144" s="16">
        <v>2320</v>
      </c>
      <c r="P144" s="49"/>
      <c r="Q144" s="49"/>
      <c r="R144" s="49">
        <v>1</v>
      </c>
      <c r="S144" s="49"/>
      <c r="T144" s="49">
        <v>1</v>
      </c>
      <c r="U144" s="42"/>
      <c r="V144" s="17">
        <f t="shared" si="91"/>
        <v>0</v>
      </c>
      <c r="W144" s="22" t="str">
        <f t="shared" ref="W144:W147" si="143">IF(U144="","×","○")</f>
        <v>×</v>
      </c>
      <c r="X144" s="22" t="str">
        <f t="shared" ref="X144:X147" si="144">IF(U144&gt;=1,"○","×")</f>
        <v>×</v>
      </c>
      <c r="Y144" s="22" t="str">
        <f t="shared" ref="Y144:Y147" si="145">IF(ISNUMBER(U144),IF(INT(U144)=U144,"○","×"),"×")</f>
        <v>×</v>
      </c>
      <c r="Z144" s="69" t="str">
        <f t="shared" ref="Z144:Z147" si="146">IF(W144="○",IF(OR(X144="×",Y144="×"),"←見積単価（税別）欄には、1以上の整数を入力してください",""),"")</f>
        <v/>
      </c>
      <c r="AA144" s="67">
        <f t="shared" si="142"/>
        <v>0</v>
      </c>
      <c r="AB144" s="1">
        <f t="shared" ref="AB144:AB180" si="147">B144</f>
        <v>17</v>
      </c>
    </row>
    <row r="145" spans="1:31" ht="14.25" customHeight="1">
      <c r="A145" s="59">
        <v>126</v>
      </c>
      <c r="B145" s="59">
        <v>17</v>
      </c>
      <c r="C145" s="13" t="s">
        <v>341</v>
      </c>
      <c r="D145" s="14"/>
      <c r="E145" s="14"/>
      <c r="F145" s="14">
        <v>213941</v>
      </c>
      <c r="G145" s="14"/>
      <c r="H145" s="18" t="s">
        <v>424</v>
      </c>
      <c r="I145" s="12" t="s">
        <v>390</v>
      </c>
      <c r="J145" s="12" t="s">
        <v>392</v>
      </c>
      <c r="K145" s="13" t="s">
        <v>393</v>
      </c>
      <c r="L145" s="15">
        <v>28</v>
      </c>
      <c r="M145" s="16">
        <v>814</v>
      </c>
      <c r="N145" s="16">
        <v>28</v>
      </c>
      <c r="O145" s="16">
        <v>22792</v>
      </c>
      <c r="P145" s="49"/>
      <c r="Q145" s="49"/>
      <c r="R145" s="49">
        <v>1</v>
      </c>
      <c r="S145" s="49"/>
      <c r="T145" s="49">
        <v>1</v>
      </c>
      <c r="U145" s="42"/>
      <c r="V145" s="17">
        <f t="shared" si="91"/>
        <v>0</v>
      </c>
      <c r="W145" s="22" t="str">
        <f t="shared" si="143"/>
        <v>×</v>
      </c>
      <c r="X145" s="22" t="str">
        <f t="shared" si="144"/>
        <v>×</v>
      </c>
      <c r="Y145" s="22" t="str">
        <f t="shared" si="145"/>
        <v>×</v>
      </c>
      <c r="Z145" s="69" t="str">
        <f t="shared" si="146"/>
        <v/>
      </c>
      <c r="AA145" s="67">
        <f t="shared" si="142"/>
        <v>0</v>
      </c>
      <c r="AB145" s="1">
        <f t="shared" si="147"/>
        <v>17</v>
      </c>
    </row>
    <row r="146" spans="1:31" ht="14.25" customHeight="1">
      <c r="A146" s="59">
        <v>127</v>
      </c>
      <c r="B146" s="59">
        <v>17</v>
      </c>
      <c r="C146" s="13" t="s">
        <v>341</v>
      </c>
      <c r="D146" s="14"/>
      <c r="E146" s="14"/>
      <c r="F146" s="14">
        <v>257510</v>
      </c>
      <c r="G146" s="14"/>
      <c r="H146" s="18" t="s">
        <v>425</v>
      </c>
      <c r="I146" s="12" t="s">
        <v>394</v>
      </c>
      <c r="J146" s="12" t="s">
        <v>395</v>
      </c>
      <c r="K146" s="13" t="s">
        <v>333</v>
      </c>
      <c r="L146" s="15">
        <v>5</v>
      </c>
      <c r="M146" s="16">
        <v>36.4</v>
      </c>
      <c r="N146" s="16">
        <v>25</v>
      </c>
      <c r="O146" s="16">
        <v>910</v>
      </c>
      <c r="P146" s="49"/>
      <c r="Q146" s="49"/>
      <c r="R146" s="49">
        <v>10</v>
      </c>
      <c r="S146" s="49"/>
      <c r="T146" s="49">
        <v>10</v>
      </c>
      <c r="U146" s="42"/>
      <c r="V146" s="17">
        <f t="shared" si="91"/>
        <v>0</v>
      </c>
      <c r="W146" s="22" t="str">
        <f t="shared" si="143"/>
        <v>×</v>
      </c>
      <c r="X146" s="22" t="str">
        <f t="shared" si="144"/>
        <v>×</v>
      </c>
      <c r="Y146" s="22" t="str">
        <f t="shared" si="145"/>
        <v>×</v>
      </c>
      <c r="Z146" s="69" t="str">
        <f t="shared" si="146"/>
        <v/>
      </c>
      <c r="AA146" s="67">
        <f t="shared" si="142"/>
        <v>0</v>
      </c>
      <c r="AB146" s="1">
        <f t="shared" si="147"/>
        <v>17</v>
      </c>
    </row>
    <row r="147" spans="1:31" s="45" customFormat="1" ht="14.25" customHeight="1">
      <c r="A147" s="59">
        <v>128</v>
      </c>
      <c r="B147" s="59">
        <v>17</v>
      </c>
      <c r="C147" s="13" t="s">
        <v>341</v>
      </c>
      <c r="D147" s="14"/>
      <c r="E147" s="14">
        <v>206811</v>
      </c>
      <c r="F147" s="14"/>
      <c r="G147" s="14"/>
      <c r="H147" s="18" t="s">
        <v>426</v>
      </c>
      <c r="I147" s="12" t="s">
        <v>396</v>
      </c>
      <c r="J147" s="12" t="s">
        <v>397</v>
      </c>
      <c r="K147" s="13" t="s">
        <v>398</v>
      </c>
      <c r="L147" s="15">
        <v>28</v>
      </c>
      <c r="M147" s="16">
        <v>2705.9</v>
      </c>
      <c r="N147" s="16">
        <v>28</v>
      </c>
      <c r="O147" s="16">
        <v>75765.2</v>
      </c>
      <c r="P147" s="49"/>
      <c r="Q147" s="49">
        <v>1</v>
      </c>
      <c r="R147" s="49"/>
      <c r="S147" s="49"/>
      <c r="T147" s="49">
        <v>1</v>
      </c>
      <c r="U147" s="42"/>
      <c r="V147" s="17">
        <f t="shared" si="91"/>
        <v>0</v>
      </c>
      <c r="W147" s="22" t="str">
        <f t="shared" si="143"/>
        <v>×</v>
      </c>
      <c r="X147" s="22" t="str">
        <f t="shared" si="144"/>
        <v>×</v>
      </c>
      <c r="Y147" s="22" t="str">
        <f t="shared" si="145"/>
        <v>×</v>
      </c>
      <c r="Z147" s="69" t="str">
        <f t="shared" si="146"/>
        <v/>
      </c>
      <c r="AA147" s="67">
        <f t="shared" si="142"/>
        <v>0</v>
      </c>
      <c r="AB147" s="1">
        <f t="shared" si="147"/>
        <v>17</v>
      </c>
      <c r="AC147" s="1"/>
      <c r="AD147" s="1"/>
      <c r="AE147" s="1"/>
    </row>
    <row r="148" spans="1:31" ht="14.25" customHeight="1">
      <c r="A148" s="66"/>
      <c r="B148" s="66"/>
      <c r="C148" s="51"/>
      <c r="D148" s="52"/>
      <c r="E148" s="52"/>
      <c r="F148" s="52"/>
      <c r="G148" s="52"/>
      <c r="H148" s="50"/>
      <c r="I148" s="53"/>
      <c r="J148" s="50"/>
      <c r="K148" s="51"/>
      <c r="L148" s="54"/>
      <c r="M148" s="55"/>
      <c r="N148" s="55"/>
      <c r="O148" s="55"/>
      <c r="P148" s="56"/>
      <c r="Q148" s="56"/>
      <c r="R148" s="56"/>
      <c r="S148" s="56"/>
      <c r="T148" s="56"/>
      <c r="U148" s="23" t="str">
        <f>CONCATENATE("項番",B147," 計")</f>
        <v>項番17 計</v>
      </c>
      <c r="V148" s="57">
        <f>SUMIF(B:B,B147,V:V)</f>
        <v>0</v>
      </c>
      <c r="W148" s="22">
        <f>COUNTIFS($B:$B,$B147,W:W,"○")</f>
        <v>0</v>
      </c>
      <c r="X148" s="22"/>
      <c r="Y148" s="22"/>
      <c r="Z148" s="70" t="str">
        <f>IF(W148=0,"",IF(COUNTIF(B:B,AB148)=W148,"","この項番で見積単価（税別）が入力されていない品目があります"))</f>
        <v/>
      </c>
      <c r="AA148" s="67">
        <f t="shared" si="142"/>
        <v>0</v>
      </c>
      <c r="AB148" s="1">
        <f>B147</f>
        <v>17</v>
      </c>
    </row>
    <row r="149" spans="1:31" ht="14.25" customHeight="1">
      <c r="A149" s="12">
        <v>129</v>
      </c>
      <c r="B149" s="59">
        <v>18</v>
      </c>
      <c r="C149" s="13" t="s">
        <v>429</v>
      </c>
      <c r="D149" s="14"/>
      <c r="E149" s="14" t="s">
        <v>430</v>
      </c>
      <c r="F149" s="14"/>
      <c r="G149" s="14"/>
      <c r="H149" s="18" t="s">
        <v>431</v>
      </c>
      <c r="I149" s="12" t="s">
        <v>432</v>
      </c>
      <c r="J149" s="12" t="s">
        <v>433</v>
      </c>
      <c r="K149" s="13" t="s">
        <v>434</v>
      </c>
      <c r="L149" s="15">
        <v>20</v>
      </c>
      <c r="M149" s="16">
        <v>298.3</v>
      </c>
      <c r="N149" s="16">
        <v>20</v>
      </c>
      <c r="O149" s="16">
        <v>5966</v>
      </c>
      <c r="P149" s="49"/>
      <c r="Q149" s="49">
        <v>12</v>
      </c>
      <c r="R149" s="49"/>
      <c r="S149" s="49"/>
      <c r="T149" s="49">
        <v>12</v>
      </c>
      <c r="U149" s="42"/>
      <c r="V149" s="17">
        <f t="shared" si="91"/>
        <v>0</v>
      </c>
      <c r="W149" s="22" t="str">
        <f t="shared" ref="W149:W152" si="148">IF(U149="","×","○")</f>
        <v>×</v>
      </c>
      <c r="X149" s="22" t="str">
        <f t="shared" ref="X149:X152" si="149">IF(U149&gt;=1,"○","×")</f>
        <v>×</v>
      </c>
      <c r="Y149" s="22" t="str">
        <f t="shared" ref="Y149:Y152" si="150">IF(ISNUMBER(U149),IF(INT(U149)=U149,"○","×"),"×")</f>
        <v>×</v>
      </c>
      <c r="Z149" s="69" t="str">
        <f t="shared" ref="Z149:Z152" si="151">IF(W149="○",IF(OR(X149="×",Y149="×"),"←見積単価（税別）欄には、1以上の整数を入力してください",""),"")</f>
        <v/>
      </c>
      <c r="AA149" s="67">
        <f t="shared" si="142"/>
        <v>0</v>
      </c>
      <c r="AB149" s="1">
        <f t="shared" si="147"/>
        <v>18</v>
      </c>
    </row>
    <row r="150" spans="1:31" ht="14.25" customHeight="1">
      <c r="A150" s="12">
        <v>130</v>
      </c>
      <c r="B150" s="59">
        <v>18</v>
      </c>
      <c r="C150" s="13" t="s">
        <v>429</v>
      </c>
      <c r="D150" s="14"/>
      <c r="E150" s="14" t="s">
        <v>435</v>
      </c>
      <c r="F150" s="14"/>
      <c r="G150" s="14"/>
      <c r="H150" s="18" t="s">
        <v>436</v>
      </c>
      <c r="I150" s="12" t="s">
        <v>432</v>
      </c>
      <c r="J150" s="12" t="s">
        <v>437</v>
      </c>
      <c r="K150" s="13" t="s">
        <v>438</v>
      </c>
      <c r="L150" s="15">
        <v>20</v>
      </c>
      <c r="M150" s="16">
        <v>89.2</v>
      </c>
      <c r="N150" s="16">
        <v>20</v>
      </c>
      <c r="O150" s="16">
        <v>1784</v>
      </c>
      <c r="P150" s="49"/>
      <c r="Q150" s="49">
        <v>50</v>
      </c>
      <c r="R150" s="49"/>
      <c r="S150" s="49"/>
      <c r="T150" s="49">
        <v>50</v>
      </c>
      <c r="U150" s="42"/>
      <c r="V150" s="17">
        <f t="shared" si="91"/>
        <v>0</v>
      </c>
      <c r="W150" s="22" t="str">
        <f t="shared" si="148"/>
        <v>×</v>
      </c>
      <c r="X150" s="22" t="str">
        <f t="shared" si="149"/>
        <v>×</v>
      </c>
      <c r="Y150" s="22" t="str">
        <f t="shared" si="150"/>
        <v>×</v>
      </c>
      <c r="Z150" s="69" t="str">
        <f t="shared" si="151"/>
        <v/>
      </c>
      <c r="AA150" s="67">
        <f t="shared" si="142"/>
        <v>0</v>
      </c>
      <c r="AB150" s="1">
        <f t="shared" si="147"/>
        <v>18</v>
      </c>
    </row>
    <row r="151" spans="1:31" ht="14.25" customHeight="1">
      <c r="A151" s="12">
        <v>131</v>
      </c>
      <c r="B151" s="59">
        <v>18</v>
      </c>
      <c r="C151" s="13" t="s">
        <v>429</v>
      </c>
      <c r="D151" s="14"/>
      <c r="E151" s="14" t="s">
        <v>439</v>
      </c>
      <c r="F151" s="14"/>
      <c r="G151" s="14"/>
      <c r="H151" s="18" t="s">
        <v>440</v>
      </c>
      <c r="I151" s="12" t="s">
        <v>432</v>
      </c>
      <c r="J151" s="12" t="s">
        <v>441</v>
      </c>
      <c r="K151" s="13" t="s">
        <v>442</v>
      </c>
      <c r="L151" s="15">
        <v>20</v>
      </c>
      <c r="M151" s="16">
        <v>545.5</v>
      </c>
      <c r="N151" s="16">
        <v>20</v>
      </c>
      <c r="O151" s="16">
        <v>10910</v>
      </c>
      <c r="P151" s="49"/>
      <c r="Q151" s="49">
        <v>5</v>
      </c>
      <c r="R151" s="49"/>
      <c r="S151" s="49"/>
      <c r="T151" s="49">
        <v>5</v>
      </c>
      <c r="U151" s="42"/>
      <c r="V151" s="17">
        <f t="shared" si="91"/>
        <v>0</v>
      </c>
      <c r="W151" s="22" t="str">
        <f t="shared" si="148"/>
        <v>×</v>
      </c>
      <c r="X151" s="22" t="str">
        <f t="shared" si="149"/>
        <v>×</v>
      </c>
      <c r="Y151" s="22" t="str">
        <f t="shared" si="150"/>
        <v>×</v>
      </c>
      <c r="Z151" s="69" t="str">
        <f t="shared" si="151"/>
        <v/>
      </c>
      <c r="AA151" s="67">
        <f t="shared" si="142"/>
        <v>0</v>
      </c>
      <c r="AB151" s="1">
        <f t="shared" si="147"/>
        <v>18</v>
      </c>
    </row>
    <row r="152" spans="1:31" ht="14.25" customHeight="1">
      <c r="A152" s="12">
        <v>132</v>
      </c>
      <c r="B152" s="59">
        <v>18</v>
      </c>
      <c r="C152" s="13" t="s">
        <v>429</v>
      </c>
      <c r="D152" s="14"/>
      <c r="E152" s="14" t="s">
        <v>443</v>
      </c>
      <c r="F152" s="14"/>
      <c r="G152" s="14"/>
      <c r="H152" s="18" t="s">
        <v>444</v>
      </c>
      <c r="I152" s="12" t="s">
        <v>432</v>
      </c>
      <c r="J152" s="12" t="s">
        <v>445</v>
      </c>
      <c r="K152" s="13" t="s">
        <v>446</v>
      </c>
      <c r="L152" s="15">
        <v>20</v>
      </c>
      <c r="M152" s="16">
        <v>155.1</v>
      </c>
      <c r="N152" s="16">
        <v>20</v>
      </c>
      <c r="O152" s="16">
        <v>3102</v>
      </c>
      <c r="P152" s="49"/>
      <c r="Q152" s="49">
        <v>30</v>
      </c>
      <c r="R152" s="49"/>
      <c r="S152" s="49"/>
      <c r="T152" s="49">
        <v>30</v>
      </c>
      <c r="U152" s="42"/>
      <c r="V152" s="17">
        <f t="shared" si="91"/>
        <v>0</v>
      </c>
      <c r="W152" s="22" t="str">
        <f t="shared" si="148"/>
        <v>×</v>
      </c>
      <c r="X152" s="22" t="str">
        <f t="shared" si="149"/>
        <v>×</v>
      </c>
      <c r="Y152" s="22" t="str">
        <f t="shared" si="150"/>
        <v>×</v>
      </c>
      <c r="Z152" s="69" t="str">
        <f t="shared" si="151"/>
        <v/>
      </c>
      <c r="AA152" s="67">
        <f t="shared" si="142"/>
        <v>0</v>
      </c>
      <c r="AB152" s="1">
        <f t="shared" si="147"/>
        <v>18</v>
      </c>
    </row>
    <row r="153" spans="1:31" ht="14.25" customHeight="1">
      <c r="A153" s="66"/>
      <c r="B153" s="66"/>
      <c r="C153" s="51"/>
      <c r="D153" s="52"/>
      <c r="E153" s="52"/>
      <c r="F153" s="52"/>
      <c r="G153" s="52"/>
      <c r="H153" s="50"/>
      <c r="I153" s="53"/>
      <c r="J153" s="50"/>
      <c r="K153" s="51"/>
      <c r="L153" s="54"/>
      <c r="M153" s="55"/>
      <c r="N153" s="55"/>
      <c r="O153" s="55"/>
      <c r="P153" s="56"/>
      <c r="Q153" s="56"/>
      <c r="R153" s="56"/>
      <c r="S153" s="56"/>
      <c r="T153" s="56"/>
      <c r="U153" s="23" t="str">
        <f>CONCATENATE("項番",B152," 計")</f>
        <v>項番18 計</v>
      </c>
      <c r="V153" s="57">
        <f>SUMIF(B:B,B152,V:V)</f>
        <v>0</v>
      </c>
      <c r="W153" s="22">
        <f>COUNTIFS($B:$B,$B152,W:W,"○")</f>
        <v>0</v>
      </c>
      <c r="X153" s="22"/>
      <c r="Y153" s="22"/>
      <c r="Z153" s="70" t="str">
        <f>IF(W153=0,"",IF(COUNTIF(B:B,AB153)=W153,"","この項番で見積単価（税別）が入力されていない品目があります"))</f>
        <v/>
      </c>
      <c r="AA153" s="67">
        <f t="shared" si="142"/>
        <v>0</v>
      </c>
      <c r="AB153" s="1">
        <f>B152</f>
        <v>18</v>
      </c>
    </row>
    <row r="154" spans="1:31" ht="14.25" customHeight="1">
      <c r="A154" s="12">
        <v>133</v>
      </c>
      <c r="B154" s="59">
        <v>19</v>
      </c>
      <c r="C154" s="13" t="s">
        <v>575</v>
      </c>
      <c r="D154" s="14"/>
      <c r="E154" s="14" t="s">
        <v>447</v>
      </c>
      <c r="F154" s="14"/>
      <c r="G154" s="14"/>
      <c r="H154" s="18" t="s">
        <v>448</v>
      </c>
      <c r="I154" s="12" t="s">
        <v>315</v>
      </c>
      <c r="J154" s="12" t="s">
        <v>449</v>
      </c>
      <c r="K154" s="13" t="s">
        <v>450</v>
      </c>
      <c r="L154" s="15">
        <v>10</v>
      </c>
      <c r="M154" s="16">
        <v>341</v>
      </c>
      <c r="N154" s="16">
        <v>10</v>
      </c>
      <c r="O154" s="16">
        <v>3410</v>
      </c>
      <c r="P154" s="49"/>
      <c r="Q154" s="49">
        <v>60</v>
      </c>
      <c r="R154" s="49"/>
      <c r="S154" s="49"/>
      <c r="T154" s="49">
        <v>60</v>
      </c>
      <c r="U154" s="42"/>
      <c r="V154" s="17">
        <f t="shared" ref="V154" si="152">T154*U154</f>
        <v>0</v>
      </c>
      <c r="W154" s="22" t="str">
        <f t="shared" ref="W154" si="153">IF(U154="","×","○")</f>
        <v>×</v>
      </c>
      <c r="X154" s="22" t="str">
        <f t="shared" ref="X154" si="154">IF(U154&gt;=1,"○","×")</f>
        <v>×</v>
      </c>
      <c r="Y154" s="22" t="str">
        <f t="shared" ref="Y154" si="155">IF(ISNUMBER(U154),IF(INT(U154)=U154,"○","×"),"×")</f>
        <v>×</v>
      </c>
      <c r="Z154" s="69" t="str">
        <f t="shared" ref="Z154" si="156">IF(W154="○",IF(OR(X154="×",Y154="×"),"←見積単価（税別）欄には、1以上の整数を入力してください",""),"")</f>
        <v/>
      </c>
      <c r="AA154" s="67">
        <f t="shared" si="142"/>
        <v>0</v>
      </c>
      <c r="AB154" s="1">
        <f t="shared" si="147"/>
        <v>19</v>
      </c>
    </row>
    <row r="155" spans="1:31" ht="14.25" customHeight="1">
      <c r="A155" s="12">
        <v>134</v>
      </c>
      <c r="B155" s="59">
        <v>20</v>
      </c>
      <c r="C155" s="13" t="s">
        <v>451</v>
      </c>
      <c r="D155" s="14"/>
      <c r="E155" s="14" t="s">
        <v>452</v>
      </c>
      <c r="F155" s="14"/>
      <c r="G155" s="14"/>
      <c r="H155" s="18" t="s">
        <v>453</v>
      </c>
      <c r="I155" s="12" t="s">
        <v>454</v>
      </c>
      <c r="J155" s="12" t="s">
        <v>455</v>
      </c>
      <c r="K155" s="13" t="s">
        <v>456</v>
      </c>
      <c r="L155" s="15">
        <v>1</v>
      </c>
      <c r="M155" s="16">
        <v>76609</v>
      </c>
      <c r="N155" s="16">
        <v>1</v>
      </c>
      <c r="O155" s="16">
        <v>76609</v>
      </c>
      <c r="P155" s="49"/>
      <c r="Q155" s="49">
        <v>10</v>
      </c>
      <c r="R155" s="49"/>
      <c r="S155" s="49"/>
      <c r="T155" s="49">
        <v>10</v>
      </c>
      <c r="U155" s="42"/>
      <c r="V155" s="17">
        <f t="shared" ref="V155:V179" si="157">T155*U155</f>
        <v>0</v>
      </c>
      <c r="W155" s="22" t="str">
        <f t="shared" ref="W155:W179" si="158">IF(U155="","×","○")</f>
        <v>×</v>
      </c>
      <c r="X155" s="22" t="str">
        <f t="shared" ref="X155:X179" si="159">IF(U155&gt;=1,"○","×")</f>
        <v>×</v>
      </c>
      <c r="Y155" s="22" t="str">
        <f t="shared" ref="Y155:Y179" si="160">IF(ISNUMBER(U155),IF(INT(U155)=U155,"○","×"),"×")</f>
        <v>×</v>
      </c>
      <c r="Z155" s="69" t="str">
        <f t="shared" ref="Z155:Z179" si="161">IF(W155="○",IF(OR(X155="×",Y155="×"),"←見積単価（税別）欄には、1以上の整数を入力してください",""),"")</f>
        <v/>
      </c>
      <c r="AA155" s="67">
        <f t="shared" si="142"/>
        <v>0</v>
      </c>
      <c r="AB155" s="1">
        <f t="shared" si="147"/>
        <v>20</v>
      </c>
    </row>
    <row r="156" spans="1:31" ht="14.25" customHeight="1">
      <c r="A156" s="12">
        <v>135</v>
      </c>
      <c r="B156" s="59">
        <v>21</v>
      </c>
      <c r="C156" s="13" t="s">
        <v>451</v>
      </c>
      <c r="D156" s="14"/>
      <c r="E156" s="14"/>
      <c r="F156" s="14"/>
      <c r="G156" s="14" t="s">
        <v>257</v>
      </c>
      <c r="H156" s="18" t="s">
        <v>539</v>
      </c>
      <c r="I156" s="12" t="s">
        <v>457</v>
      </c>
      <c r="J156" s="12" t="s">
        <v>458</v>
      </c>
      <c r="K156" s="13" t="s">
        <v>367</v>
      </c>
      <c r="L156" s="15">
        <v>100</v>
      </c>
      <c r="M156" s="16">
        <v>72.2</v>
      </c>
      <c r="N156" s="16">
        <v>100</v>
      </c>
      <c r="O156" s="16">
        <v>7220</v>
      </c>
      <c r="P156" s="49"/>
      <c r="Q156" s="49"/>
      <c r="R156" s="49"/>
      <c r="S156" s="49">
        <v>24</v>
      </c>
      <c r="T156" s="49">
        <v>24</v>
      </c>
      <c r="U156" s="42"/>
      <c r="V156" s="17">
        <f t="shared" ref="V156:V161" si="162">T156*U156</f>
        <v>0</v>
      </c>
      <c r="W156" s="22" t="str">
        <f t="shared" ref="W156:W161" si="163">IF(U156="","×","○")</f>
        <v>×</v>
      </c>
      <c r="X156" s="22" t="str">
        <f t="shared" ref="X156:X161" si="164">IF(U156&gt;=1,"○","×")</f>
        <v>×</v>
      </c>
      <c r="Y156" s="22" t="str">
        <f t="shared" ref="Y156:Y161" si="165">IF(ISNUMBER(U156),IF(INT(U156)=U156,"○","×"),"×")</f>
        <v>×</v>
      </c>
      <c r="Z156" s="69" t="str">
        <f t="shared" ref="Z156:Z161" si="166">IF(W156="○",IF(OR(X156="×",Y156="×"),"←見積単価（税別）欄には、1以上の整数を入力してください",""),"")</f>
        <v/>
      </c>
      <c r="AA156" s="67">
        <f t="shared" si="142"/>
        <v>0</v>
      </c>
      <c r="AB156" s="1">
        <f t="shared" si="147"/>
        <v>21</v>
      </c>
    </row>
    <row r="157" spans="1:31" ht="14.25" customHeight="1">
      <c r="A157" s="12">
        <v>136</v>
      </c>
      <c r="B157" s="59">
        <v>22</v>
      </c>
      <c r="C157" s="13" t="s">
        <v>451</v>
      </c>
      <c r="D157" s="14"/>
      <c r="E157" s="14" t="s">
        <v>459</v>
      </c>
      <c r="F157" s="14"/>
      <c r="G157" s="14"/>
      <c r="H157" s="18" t="s">
        <v>460</v>
      </c>
      <c r="I157" s="12" t="s">
        <v>461</v>
      </c>
      <c r="J157" s="12" t="s">
        <v>462</v>
      </c>
      <c r="K157" s="13" t="s">
        <v>463</v>
      </c>
      <c r="L157" s="15">
        <v>40</v>
      </c>
      <c r="M157" s="16">
        <v>2357.8000000000002</v>
      </c>
      <c r="N157" s="16">
        <v>40</v>
      </c>
      <c r="O157" s="16">
        <v>94312</v>
      </c>
      <c r="P157" s="49"/>
      <c r="Q157" s="49">
        <v>10</v>
      </c>
      <c r="R157" s="49"/>
      <c r="S157" s="49"/>
      <c r="T157" s="49">
        <v>10</v>
      </c>
      <c r="U157" s="42"/>
      <c r="V157" s="17">
        <f t="shared" si="162"/>
        <v>0</v>
      </c>
      <c r="W157" s="22" t="str">
        <f t="shared" si="163"/>
        <v>×</v>
      </c>
      <c r="X157" s="22" t="str">
        <f t="shared" si="164"/>
        <v>×</v>
      </c>
      <c r="Y157" s="22" t="str">
        <f t="shared" si="165"/>
        <v>×</v>
      </c>
      <c r="Z157" s="69" t="str">
        <f t="shared" si="166"/>
        <v/>
      </c>
      <c r="AA157" s="67">
        <f t="shared" si="142"/>
        <v>0</v>
      </c>
      <c r="AB157" s="1">
        <f t="shared" si="147"/>
        <v>22</v>
      </c>
    </row>
    <row r="158" spans="1:31" ht="14.25" customHeight="1">
      <c r="A158" s="12">
        <v>137</v>
      </c>
      <c r="B158" s="59">
        <v>23</v>
      </c>
      <c r="C158" s="13" t="s">
        <v>451</v>
      </c>
      <c r="D158" s="14"/>
      <c r="E158" s="14"/>
      <c r="F158" s="14"/>
      <c r="G158" s="14">
        <v>217499</v>
      </c>
      <c r="H158" s="18" t="s">
        <v>540</v>
      </c>
      <c r="I158" s="12" t="s">
        <v>464</v>
      </c>
      <c r="J158" s="12" t="s">
        <v>465</v>
      </c>
      <c r="K158" s="13" t="s">
        <v>272</v>
      </c>
      <c r="L158" s="15">
        <v>100</v>
      </c>
      <c r="M158" s="16">
        <v>11.3</v>
      </c>
      <c r="N158" s="16">
        <v>100</v>
      </c>
      <c r="O158" s="16">
        <v>1130</v>
      </c>
      <c r="P158" s="49"/>
      <c r="Q158" s="49"/>
      <c r="R158" s="49"/>
      <c r="S158" s="49">
        <v>12</v>
      </c>
      <c r="T158" s="49">
        <v>12</v>
      </c>
      <c r="U158" s="42"/>
      <c r="V158" s="17">
        <f t="shared" si="162"/>
        <v>0</v>
      </c>
      <c r="W158" s="22" t="str">
        <f t="shared" si="163"/>
        <v>×</v>
      </c>
      <c r="X158" s="22" t="str">
        <f t="shared" si="164"/>
        <v>×</v>
      </c>
      <c r="Y158" s="22" t="str">
        <f t="shared" si="165"/>
        <v>×</v>
      </c>
      <c r="Z158" s="69" t="str">
        <f t="shared" si="166"/>
        <v/>
      </c>
      <c r="AA158" s="67">
        <f t="shared" si="142"/>
        <v>0</v>
      </c>
      <c r="AB158" s="1">
        <f t="shared" si="147"/>
        <v>23</v>
      </c>
    </row>
    <row r="159" spans="1:31" ht="14.25" customHeight="1">
      <c r="A159" s="12">
        <v>138</v>
      </c>
      <c r="B159" s="59">
        <v>24</v>
      </c>
      <c r="C159" s="13" t="s">
        <v>451</v>
      </c>
      <c r="D159" s="14"/>
      <c r="E159" s="14" t="s">
        <v>466</v>
      </c>
      <c r="F159" s="14"/>
      <c r="G159" s="14"/>
      <c r="H159" s="18" t="s">
        <v>467</v>
      </c>
      <c r="I159" s="12" t="s">
        <v>468</v>
      </c>
      <c r="J159" s="12" t="s">
        <v>469</v>
      </c>
      <c r="K159" s="13" t="s">
        <v>470</v>
      </c>
      <c r="L159" s="15">
        <v>10</v>
      </c>
      <c r="M159" s="16">
        <v>263</v>
      </c>
      <c r="N159" s="16">
        <v>10</v>
      </c>
      <c r="O159" s="16">
        <v>2630</v>
      </c>
      <c r="P159" s="49"/>
      <c r="Q159" s="49">
        <v>600</v>
      </c>
      <c r="R159" s="49"/>
      <c r="S159" s="49"/>
      <c r="T159" s="49">
        <v>600</v>
      </c>
      <c r="U159" s="42"/>
      <c r="V159" s="17">
        <f t="shared" si="162"/>
        <v>0</v>
      </c>
      <c r="W159" s="22" t="str">
        <f t="shared" si="163"/>
        <v>×</v>
      </c>
      <c r="X159" s="22" t="str">
        <f t="shared" si="164"/>
        <v>×</v>
      </c>
      <c r="Y159" s="22" t="str">
        <f t="shared" si="165"/>
        <v>×</v>
      </c>
      <c r="Z159" s="69" t="str">
        <f t="shared" si="166"/>
        <v/>
      </c>
      <c r="AA159" s="67">
        <f t="shared" si="142"/>
        <v>0</v>
      </c>
      <c r="AB159" s="1">
        <f t="shared" si="147"/>
        <v>24</v>
      </c>
    </row>
    <row r="160" spans="1:31" ht="14.25" customHeight="1">
      <c r="A160" s="12">
        <v>139</v>
      </c>
      <c r="B160" s="59">
        <v>25</v>
      </c>
      <c r="C160" s="13" t="s">
        <v>451</v>
      </c>
      <c r="D160" s="14">
        <v>250760</v>
      </c>
      <c r="E160" s="14"/>
      <c r="F160" s="14"/>
      <c r="G160" s="14"/>
      <c r="H160" s="18" t="s">
        <v>572</v>
      </c>
      <c r="I160" s="12" t="s">
        <v>471</v>
      </c>
      <c r="J160" s="12" t="s">
        <v>472</v>
      </c>
      <c r="K160" s="13" t="s">
        <v>473</v>
      </c>
      <c r="L160" s="15">
        <v>7</v>
      </c>
      <c r="M160" s="16">
        <v>42408.4</v>
      </c>
      <c r="N160" s="16">
        <v>7</v>
      </c>
      <c r="O160" s="16">
        <v>296858.8</v>
      </c>
      <c r="P160" s="49">
        <v>5</v>
      </c>
      <c r="Q160" s="49"/>
      <c r="R160" s="49"/>
      <c r="S160" s="49"/>
      <c r="T160" s="49">
        <v>5</v>
      </c>
      <c r="U160" s="42"/>
      <c r="V160" s="17">
        <f t="shared" si="162"/>
        <v>0</v>
      </c>
      <c r="W160" s="22" t="str">
        <f t="shared" si="163"/>
        <v>×</v>
      </c>
      <c r="X160" s="22" t="str">
        <f t="shared" si="164"/>
        <v>×</v>
      </c>
      <c r="Y160" s="22" t="str">
        <f t="shared" si="165"/>
        <v>×</v>
      </c>
      <c r="Z160" s="69" t="str">
        <f t="shared" si="166"/>
        <v/>
      </c>
      <c r="AA160" s="67">
        <f t="shared" si="142"/>
        <v>0</v>
      </c>
      <c r="AB160" s="1">
        <f t="shared" si="147"/>
        <v>25</v>
      </c>
    </row>
    <row r="161" spans="1:31" ht="14.25" customHeight="1">
      <c r="A161" s="12">
        <v>140</v>
      </c>
      <c r="B161" s="59">
        <v>26</v>
      </c>
      <c r="C161" s="13" t="s">
        <v>451</v>
      </c>
      <c r="D161" s="14"/>
      <c r="E161" s="14" t="s">
        <v>474</v>
      </c>
      <c r="F161" s="14"/>
      <c r="G161" s="14"/>
      <c r="H161" s="18" t="s">
        <v>475</v>
      </c>
      <c r="I161" s="12" t="s">
        <v>476</v>
      </c>
      <c r="J161" s="12" t="s">
        <v>477</v>
      </c>
      <c r="K161" s="13" t="s">
        <v>478</v>
      </c>
      <c r="L161" s="15">
        <v>500</v>
      </c>
      <c r="M161" s="16">
        <v>34.4</v>
      </c>
      <c r="N161" s="16">
        <v>500</v>
      </c>
      <c r="O161" s="16">
        <v>17200</v>
      </c>
      <c r="P161" s="49"/>
      <c r="Q161" s="49">
        <v>18</v>
      </c>
      <c r="R161" s="49"/>
      <c r="S161" s="49"/>
      <c r="T161" s="49">
        <v>18</v>
      </c>
      <c r="U161" s="42"/>
      <c r="V161" s="17">
        <f t="shared" si="162"/>
        <v>0</v>
      </c>
      <c r="W161" s="22" t="str">
        <f t="shared" si="163"/>
        <v>×</v>
      </c>
      <c r="X161" s="22" t="str">
        <f t="shared" si="164"/>
        <v>×</v>
      </c>
      <c r="Y161" s="22" t="str">
        <f t="shared" si="165"/>
        <v>×</v>
      </c>
      <c r="Z161" s="69" t="str">
        <f t="shared" si="166"/>
        <v/>
      </c>
      <c r="AA161" s="67">
        <f t="shared" si="142"/>
        <v>0</v>
      </c>
      <c r="AB161" s="1">
        <f t="shared" si="147"/>
        <v>26</v>
      </c>
    </row>
    <row r="162" spans="1:31" s="45" customFormat="1" ht="14.25" customHeight="1">
      <c r="A162" s="12">
        <v>141</v>
      </c>
      <c r="B162" s="59">
        <v>27</v>
      </c>
      <c r="C162" s="13" t="s">
        <v>451</v>
      </c>
      <c r="D162" s="14"/>
      <c r="E162" s="14" t="s">
        <v>483</v>
      </c>
      <c r="F162" s="14"/>
      <c r="G162" s="14"/>
      <c r="H162" s="18" t="s">
        <v>484</v>
      </c>
      <c r="I162" s="12" t="s">
        <v>365</v>
      </c>
      <c r="J162" s="12" t="s">
        <v>485</v>
      </c>
      <c r="K162" s="13" t="s">
        <v>486</v>
      </c>
      <c r="L162" s="15">
        <v>100</v>
      </c>
      <c r="M162" s="16">
        <v>8.1999999999999993</v>
      </c>
      <c r="N162" s="16">
        <v>100</v>
      </c>
      <c r="O162" s="16">
        <v>820</v>
      </c>
      <c r="P162" s="49"/>
      <c r="Q162" s="49">
        <v>3</v>
      </c>
      <c r="R162" s="49"/>
      <c r="S162" s="49"/>
      <c r="T162" s="49">
        <v>3</v>
      </c>
      <c r="U162" s="42"/>
      <c r="V162" s="17">
        <f t="shared" si="157"/>
        <v>0</v>
      </c>
      <c r="W162" s="22" t="str">
        <f t="shared" ref="W162" si="167">IF(U162="","×","○")</f>
        <v>×</v>
      </c>
      <c r="X162" s="22" t="str">
        <f t="shared" ref="X162" si="168">IF(U162&gt;=1,"○","×")</f>
        <v>×</v>
      </c>
      <c r="Y162" s="22" t="str">
        <f t="shared" ref="Y162" si="169">IF(ISNUMBER(U162),IF(INT(U162)=U162,"○","×"),"×")</f>
        <v>×</v>
      </c>
      <c r="Z162" s="69" t="str">
        <f t="shared" ref="Z162" si="170">IF(W162="○",IF(OR(X162="×",Y162="×"),"←見積単価（税別）欄には、1以上の整数を入力してください",""),"")</f>
        <v/>
      </c>
      <c r="AA162" s="67">
        <f t="shared" si="142"/>
        <v>0</v>
      </c>
      <c r="AB162" s="1">
        <f t="shared" si="147"/>
        <v>27</v>
      </c>
      <c r="AC162" s="1"/>
      <c r="AD162" s="1"/>
      <c r="AE162" s="1"/>
    </row>
    <row r="163" spans="1:31" ht="14.25" customHeight="1">
      <c r="A163" s="12">
        <v>142</v>
      </c>
      <c r="B163" s="59">
        <v>28</v>
      </c>
      <c r="C163" s="13" t="s">
        <v>451</v>
      </c>
      <c r="D163" s="14"/>
      <c r="E163" s="14"/>
      <c r="F163" s="14" t="s">
        <v>487</v>
      </c>
      <c r="G163" s="14"/>
      <c r="H163" s="18" t="s">
        <v>541</v>
      </c>
      <c r="I163" s="12" t="s">
        <v>488</v>
      </c>
      <c r="J163" s="12" t="s">
        <v>489</v>
      </c>
      <c r="K163" s="13" t="s">
        <v>67</v>
      </c>
      <c r="L163" s="15">
        <v>1</v>
      </c>
      <c r="M163" s="16">
        <v>121034</v>
      </c>
      <c r="N163" s="16">
        <v>1</v>
      </c>
      <c r="O163" s="16">
        <v>121034</v>
      </c>
      <c r="P163" s="49"/>
      <c r="Q163" s="49"/>
      <c r="R163" s="49">
        <v>365</v>
      </c>
      <c r="S163" s="49"/>
      <c r="T163" s="49">
        <v>365</v>
      </c>
      <c r="U163" s="42"/>
      <c r="V163" s="17">
        <f t="shared" si="157"/>
        <v>0</v>
      </c>
      <c r="W163" s="22" t="str">
        <f t="shared" si="158"/>
        <v>×</v>
      </c>
      <c r="X163" s="22" t="str">
        <f t="shared" si="159"/>
        <v>×</v>
      </c>
      <c r="Y163" s="22" t="str">
        <f t="shared" si="160"/>
        <v>×</v>
      </c>
      <c r="Z163" s="69" t="str">
        <f t="shared" si="161"/>
        <v/>
      </c>
      <c r="AA163" s="67">
        <f t="shared" si="142"/>
        <v>0</v>
      </c>
      <c r="AB163" s="1">
        <f t="shared" si="147"/>
        <v>28</v>
      </c>
    </row>
    <row r="164" spans="1:31" ht="14.25" customHeight="1">
      <c r="A164" s="12">
        <v>143</v>
      </c>
      <c r="B164" s="59">
        <v>29</v>
      </c>
      <c r="C164" s="13" t="s">
        <v>451</v>
      </c>
      <c r="D164" s="14"/>
      <c r="E164" s="14"/>
      <c r="F164" s="14" t="s">
        <v>487</v>
      </c>
      <c r="G164" s="14"/>
      <c r="H164" s="18" t="s">
        <v>542</v>
      </c>
      <c r="I164" s="12" t="s">
        <v>488</v>
      </c>
      <c r="J164" s="12" t="s">
        <v>490</v>
      </c>
      <c r="K164" s="13" t="s">
        <v>67</v>
      </c>
      <c r="L164" s="15">
        <v>1</v>
      </c>
      <c r="M164" s="16">
        <v>124241</v>
      </c>
      <c r="N164" s="16">
        <v>1</v>
      </c>
      <c r="O164" s="16">
        <v>124241</v>
      </c>
      <c r="P164" s="49"/>
      <c r="Q164" s="49"/>
      <c r="R164" s="49">
        <v>365</v>
      </c>
      <c r="S164" s="49"/>
      <c r="T164" s="49">
        <v>365</v>
      </c>
      <c r="U164" s="42"/>
      <c r="V164" s="17">
        <f t="shared" si="157"/>
        <v>0</v>
      </c>
      <c r="W164" s="22" t="str">
        <f t="shared" si="158"/>
        <v>×</v>
      </c>
      <c r="X164" s="22" t="str">
        <f t="shared" si="159"/>
        <v>×</v>
      </c>
      <c r="Y164" s="22" t="str">
        <f t="shared" si="160"/>
        <v>×</v>
      </c>
      <c r="Z164" s="69" t="str">
        <f t="shared" si="161"/>
        <v/>
      </c>
      <c r="AA164" s="67">
        <f t="shared" si="142"/>
        <v>0</v>
      </c>
      <c r="AB164" s="1">
        <f t="shared" si="147"/>
        <v>29</v>
      </c>
    </row>
    <row r="165" spans="1:31" ht="14.25" customHeight="1">
      <c r="A165" s="12">
        <v>144</v>
      </c>
      <c r="B165" s="59">
        <v>30</v>
      </c>
      <c r="C165" s="13" t="s">
        <v>451</v>
      </c>
      <c r="D165" s="14"/>
      <c r="E165" s="14"/>
      <c r="F165" s="14" t="s">
        <v>487</v>
      </c>
      <c r="G165" s="14"/>
      <c r="H165" s="18" t="s">
        <v>543</v>
      </c>
      <c r="I165" s="12" t="s">
        <v>488</v>
      </c>
      <c r="J165" s="12" t="s">
        <v>491</v>
      </c>
      <c r="K165" s="13" t="s">
        <v>67</v>
      </c>
      <c r="L165" s="15">
        <v>1</v>
      </c>
      <c r="M165" s="16">
        <v>124994</v>
      </c>
      <c r="N165" s="16">
        <v>1</v>
      </c>
      <c r="O165" s="16">
        <v>124994</v>
      </c>
      <c r="P165" s="49"/>
      <c r="Q165" s="49"/>
      <c r="R165" s="49">
        <v>730</v>
      </c>
      <c r="S165" s="49"/>
      <c r="T165" s="49">
        <v>730</v>
      </c>
      <c r="U165" s="42"/>
      <c r="V165" s="17">
        <f t="shared" si="157"/>
        <v>0</v>
      </c>
      <c r="W165" s="22" t="str">
        <f t="shared" si="158"/>
        <v>×</v>
      </c>
      <c r="X165" s="22" t="str">
        <f t="shared" si="159"/>
        <v>×</v>
      </c>
      <c r="Y165" s="22" t="str">
        <f t="shared" si="160"/>
        <v>×</v>
      </c>
      <c r="Z165" s="69" t="str">
        <f t="shared" si="161"/>
        <v/>
      </c>
      <c r="AA165" s="67">
        <f t="shared" si="142"/>
        <v>0</v>
      </c>
      <c r="AB165" s="1">
        <f t="shared" si="147"/>
        <v>30</v>
      </c>
    </row>
    <row r="166" spans="1:31" ht="14.25" customHeight="1">
      <c r="A166" s="12">
        <v>145</v>
      </c>
      <c r="B166" s="59">
        <v>31</v>
      </c>
      <c r="C166" s="13" t="s">
        <v>451</v>
      </c>
      <c r="D166" s="14"/>
      <c r="E166" s="14" t="s">
        <v>492</v>
      </c>
      <c r="F166" s="14"/>
      <c r="G166" s="14"/>
      <c r="H166" s="18" t="s">
        <v>493</v>
      </c>
      <c r="I166" s="12" t="s">
        <v>494</v>
      </c>
      <c r="J166" s="12" t="s">
        <v>495</v>
      </c>
      <c r="K166" s="13" t="s">
        <v>496</v>
      </c>
      <c r="L166" s="15">
        <v>10</v>
      </c>
      <c r="M166" s="16">
        <v>14399</v>
      </c>
      <c r="N166" s="16">
        <v>10</v>
      </c>
      <c r="O166" s="16">
        <v>143990</v>
      </c>
      <c r="P166" s="49"/>
      <c r="Q166" s="49">
        <v>2</v>
      </c>
      <c r="R166" s="49"/>
      <c r="S166" s="49"/>
      <c r="T166" s="49">
        <v>2</v>
      </c>
      <c r="U166" s="42"/>
      <c r="V166" s="17">
        <f t="shared" si="157"/>
        <v>0</v>
      </c>
      <c r="W166" s="22" t="str">
        <f t="shared" si="158"/>
        <v>×</v>
      </c>
      <c r="X166" s="22" t="str">
        <f t="shared" si="159"/>
        <v>×</v>
      </c>
      <c r="Y166" s="22" t="str">
        <f t="shared" si="160"/>
        <v>×</v>
      </c>
      <c r="Z166" s="69" t="str">
        <f t="shared" si="161"/>
        <v/>
      </c>
      <c r="AA166" s="67">
        <f t="shared" si="142"/>
        <v>0</v>
      </c>
      <c r="AB166" s="1">
        <f t="shared" si="147"/>
        <v>31</v>
      </c>
    </row>
    <row r="167" spans="1:31" ht="14.25" customHeight="1">
      <c r="A167" s="12">
        <v>146</v>
      </c>
      <c r="B167" s="59">
        <v>32</v>
      </c>
      <c r="C167" s="13" t="s">
        <v>451</v>
      </c>
      <c r="D167" s="14"/>
      <c r="E167" s="14" t="s">
        <v>497</v>
      </c>
      <c r="F167" s="14"/>
      <c r="G167" s="14"/>
      <c r="H167" s="18" t="s">
        <v>498</v>
      </c>
      <c r="I167" s="12" t="s">
        <v>499</v>
      </c>
      <c r="J167" s="12" t="s">
        <v>500</v>
      </c>
      <c r="K167" s="13" t="s">
        <v>251</v>
      </c>
      <c r="L167" s="15">
        <v>500</v>
      </c>
      <c r="M167" s="16">
        <v>16</v>
      </c>
      <c r="N167" s="16">
        <v>500</v>
      </c>
      <c r="O167" s="16">
        <v>8000</v>
      </c>
      <c r="P167" s="49"/>
      <c r="Q167" s="49">
        <v>18</v>
      </c>
      <c r="R167" s="49"/>
      <c r="S167" s="49"/>
      <c r="T167" s="49">
        <v>18</v>
      </c>
      <c r="U167" s="42"/>
      <c r="V167" s="17">
        <f t="shared" si="157"/>
        <v>0</v>
      </c>
      <c r="W167" s="22" t="str">
        <f t="shared" si="158"/>
        <v>×</v>
      </c>
      <c r="X167" s="22" t="str">
        <f t="shared" si="159"/>
        <v>×</v>
      </c>
      <c r="Y167" s="22" t="str">
        <f t="shared" si="160"/>
        <v>×</v>
      </c>
      <c r="Z167" s="69" t="str">
        <f t="shared" si="161"/>
        <v/>
      </c>
      <c r="AA167" s="67">
        <f t="shared" si="142"/>
        <v>0</v>
      </c>
      <c r="AB167" s="1">
        <f t="shared" si="147"/>
        <v>32</v>
      </c>
    </row>
    <row r="168" spans="1:31" ht="14.25" customHeight="1">
      <c r="A168" s="12">
        <v>147</v>
      </c>
      <c r="B168" s="59">
        <v>33</v>
      </c>
      <c r="C168" s="13" t="s">
        <v>451</v>
      </c>
      <c r="D168" s="14"/>
      <c r="E168" s="14" t="s">
        <v>504</v>
      </c>
      <c r="F168" s="14"/>
      <c r="G168" s="14"/>
      <c r="H168" s="18" t="s">
        <v>505</v>
      </c>
      <c r="I168" s="12" t="s">
        <v>506</v>
      </c>
      <c r="J168" s="12" t="s">
        <v>507</v>
      </c>
      <c r="K168" s="13" t="s">
        <v>508</v>
      </c>
      <c r="L168" s="15">
        <v>70</v>
      </c>
      <c r="M168" s="16">
        <v>155.80000000000001</v>
      </c>
      <c r="N168" s="16">
        <v>70</v>
      </c>
      <c r="O168" s="16">
        <v>10906</v>
      </c>
      <c r="P168" s="49"/>
      <c r="Q168" s="49">
        <v>60</v>
      </c>
      <c r="R168" s="49"/>
      <c r="S168" s="49"/>
      <c r="T168" s="49">
        <v>60</v>
      </c>
      <c r="U168" s="42"/>
      <c r="V168" s="17">
        <f t="shared" si="157"/>
        <v>0</v>
      </c>
      <c r="W168" s="22" t="str">
        <f t="shared" si="158"/>
        <v>×</v>
      </c>
      <c r="X168" s="22" t="str">
        <f t="shared" si="159"/>
        <v>×</v>
      </c>
      <c r="Y168" s="22" t="str">
        <f t="shared" si="160"/>
        <v>×</v>
      </c>
      <c r="Z168" s="69" t="str">
        <f t="shared" si="161"/>
        <v/>
      </c>
      <c r="AA168" s="67">
        <f t="shared" si="142"/>
        <v>0</v>
      </c>
      <c r="AB168" s="1">
        <f t="shared" si="147"/>
        <v>33</v>
      </c>
    </row>
    <row r="169" spans="1:31" ht="14.25" customHeight="1">
      <c r="A169" s="12">
        <v>148</v>
      </c>
      <c r="B169" s="59">
        <v>34</v>
      </c>
      <c r="C169" s="13" t="s">
        <v>451</v>
      </c>
      <c r="D169" s="14"/>
      <c r="E169" s="14"/>
      <c r="F169" s="14"/>
      <c r="G169" s="14">
        <v>217910</v>
      </c>
      <c r="H169" s="18" t="s">
        <v>544</v>
      </c>
      <c r="I169" s="12" t="s">
        <v>509</v>
      </c>
      <c r="J169" s="12" t="s">
        <v>510</v>
      </c>
      <c r="K169" s="13" t="s">
        <v>511</v>
      </c>
      <c r="L169" s="15">
        <v>30</v>
      </c>
      <c r="M169" s="16">
        <v>966.1</v>
      </c>
      <c r="N169" s="16">
        <v>30</v>
      </c>
      <c r="O169" s="16">
        <v>28983</v>
      </c>
      <c r="P169" s="49"/>
      <c r="Q169" s="49"/>
      <c r="R169" s="49"/>
      <c r="S169" s="49">
        <v>6</v>
      </c>
      <c r="T169" s="49">
        <v>6</v>
      </c>
      <c r="U169" s="42"/>
      <c r="V169" s="17">
        <f t="shared" si="157"/>
        <v>0</v>
      </c>
      <c r="W169" s="22" t="str">
        <f t="shared" si="158"/>
        <v>×</v>
      </c>
      <c r="X169" s="22" t="str">
        <f t="shared" si="159"/>
        <v>×</v>
      </c>
      <c r="Y169" s="22" t="str">
        <f t="shared" si="160"/>
        <v>×</v>
      </c>
      <c r="Z169" s="69" t="str">
        <f t="shared" si="161"/>
        <v/>
      </c>
      <c r="AA169" s="67">
        <f t="shared" si="142"/>
        <v>0</v>
      </c>
      <c r="AB169" s="1">
        <f t="shared" si="147"/>
        <v>34</v>
      </c>
    </row>
    <row r="170" spans="1:31" ht="14.25" customHeight="1">
      <c r="A170" s="12">
        <v>149</v>
      </c>
      <c r="B170" s="59">
        <v>35</v>
      </c>
      <c r="C170" s="13" t="s">
        <v>451</v>
      </c>
      <c r="D170" s="14"/>
      <c r="E170" s="14"/>
      <c r="F170" s="14"/>
      <c r="G170" s="14">
        <v>201122</v>
      </c>
      <c r="H170" s="18" t="s">
        <v>512</v>
      </c>
      <c r="I170" s="12" t="s">
        <v>509</v>
      </c>
      <c r="J170" s="12" t="s">
        <v>513</v>
      </c>
      <c r="K170" s="13" t="s">
        <v>345</v>
      </c>
      <c r="L170" s="15">
        <v>1000</v>
      </c>
      <c r="M170" s="16">
        <v>5.7</v>
      </c>
      <c r="N170" s="16">
        <v>1000</v>
      </c>
      <c r="O170" s="16">
        <v>5700</v>
      </c>
      <c r="P170" s="49"/>
      <c r="Q170" s="49"/>
      <c r="R170" s="49"/>
      <c r="S170" s="49">
        <v>24</v>
      </c>
      <c r="T170" s="49">
        <v>24</v>
      </c>
      <c r="U170" s="42"/>
      <c r="V170" s="17">
        <f t="shared" si="157"/>
        <v>0</v>
      </c>
      <c r="W170" s="22" t="str">
        <f t="shared" si="158"/>
        <v>×</v>
      </c>
      <c r="X170" s="22" t="str">
        <f t="shared" si="159"/>
        <v>×</v>
      </c>
      <c r="Y170" s="22" t="str">
        <f t="shared" si="160"/>
        <v>×</v>
      </c>
      <c r="Z170" s="69" t="str">
        <f t="shared" si="161"/>
        <v/>
      </c>
      <c r="AA170" s="67">
        <f t="shared" si="142"/>
        <v>0</v>
      </c>
      <c r="AB170" s="1">
        <f t="shared" si="147"/>
        <v>35</v>
      </c>
    </row>
    <row r="171" spans="1:31" ht="14.25" customHeight="1">
      <c r="A171" s="12">
        <v>150</v>
      </c>
      <c r="B171" s="59">
        <v>36</v>
      </c>
      <c r="C171" s="13" t="s">
        <v>451</v>
      </c>
      <c r="D171" s="14"/>
      <c r="E171" s="14"/>
      <c r="F171" s="14">
        <v>234590</v>
      </c>
      <c r="G171" s="14"/>
      <c r="H171" s="18" t="s">
        <v>545</v>
      </c>
      <c r="I171" s="12" t="s">
        <v>514</v>
      </c>
      <c r="J171" s="12" t="s">
        <v>515</v>
      </c>
      <c r="K171" s="13" t="s">
        <v>516</v>
      </c>
      <c r="L171" s="15">
        <v>100</v>
      </c>
      <c r="M171" s="16">
        <v>12.5</v>
      </c>
      <c r="N171" s="16">
        <v>100</v>
      </c>
      <c r="O171" s="16">
        <v>1250</v>
      </c>
      <c r="P171" s="49"/>
      <c r="Q171" s="49"/>
      <c r="R171" s="49">
        <v>1</v>
      </c>
      <c r="S171" s="49"/>
      <c r="T171" s="49">
        <v>1</v>
      </c>
      <c r="U171" s="42"/>
      <c r="V171" s="17">
        <f t="shared" si="157"/>
        <v>0</v>
      </c>
      <c r="W171" s="22" t="str">
        <f t="shared" si="158"/>
        <v>×</v>
      </c>
      <c r="X171" s="22" t="str">
        <f t="shared" si="159"/>
        <v>×</v>
      </c>
      <c r="Y171" s="22" t="str">
        <f t="shared" si="160"/>
        <v>×</v>
      </c>
      <c r="Z171" s="69" t="str">
        <f t="shared" si="161"/>
        <v/>
      </c>
      <c r="AA171" s="67">
        <f t="shared" si="142"/>
        <v>0</v>
      </c>
      <c r="AB171" s="1">
        <f t="shared" si="147"/>
        <v>36</v>
      </c>
    </row>
    <row r="172" spans="1:31" ht="14.25" customHeight="1">
      <c r="A172" s="12">
        <v>151</v>
      </c>
      <c r="B172" s="59">
        <v>37</v>
      </c>
      <c r="C172" s="12" t="s">
        <v>451</v>
      </c>
      <c r="D172" s="14"/>
      <c r="E172" s="14"/>
      <c r="F172" s="14">
        <v>217532</v>
      </c>
      <c r="G172" s="14"/>
      <c r="H172" s="18" t="s">
        <v>546</v>
      </c>
      <c r="I172" s="12" t="s">
        <v>517</v>
      </c>
      <c r="J172" s="12" t="s">
        <v>518</v>
      </c>
      <c r="K172" s="13" t="s">
        <v>519</v>
      </c>
      <c r="L172" s="15">
        <v>500</v>
      </c>
      <c r="M172" s="16">
        <v>10.1</v>
      </c>
      <c r="N172" s="16">
        <v>500</v>
      </c>
      <c r="O172" s="16">
        <v>5050</v>
      </c>
      <c r="P172" s="49"/>
      <c r="Q172" s="49"/>
      <c r="R172" s="49">
        <v>1</v>
      </c>
      <c r="S172" s="49"/>
      <c r="T172" s="49">
        <v>1</v>
      </c>
      <c r="U172" s="42"/>
      <c r="V172" s="17">
        <f t="shared" si="157"/>
        <v>0</v>
      </c>
      <c r="W172" s="22" t="str">
        <f t="shared" si="158"/>
        <v>×</v>
      </c>
      <c r="X172" s="22" t="str">
        <f t="shared" si="159"/>
        <v>×</v>
      </c>
      <c r="Y172" s="22" t="str">
        <f t="shared" si="160"/>
        <v>×</v>
      </c>
      <c r="Z172" s="69" t="str">
        <f t="shared" si="161"/>
        <v/>
      </c>
      <c r="AA172" s="67">
        <f t="shared" si="142"/>
        <v>0</v>
      </c>
      <c r="AB172" s="1">
        <f t="shared" si="147"/>
        <v>37</v>
      </c>
    </row>
    <row r="173" spans="1:31" ht="14.25" customHeight="1">
      <c r="A173" s="12">
        <v>152</v>
      </c>
      <c r="B173" s="59">
        <v>38</v>
      </c>
      <c r="C173" s="13" t="s">
        <v>451</v>
      </c>
      <c r="D173" s="14"/>
      <c r="E173" s="14"/>
      <c r="F173" s="14"/>
      <c r="G173" s="14">
        <v>231121</v>
      </c>
      <c r="H173" s="18" t="s">
        <v>547</v>
      </c>
      <c r="I173" s="12" t="s">
        <v>229</v>
      </c>
      <c r="J173" s="12" t="s">
        <v>520</v>
      </c>
      <c r="K173" s="13" t="s">
        <v>236</v>
      </c>
      <c r="L173" s="15">
        <v>100</v>
      </c>
      <c r="M173" s="16">
        <v>5.7</v>
      </c>
      <c r="N173" s="16">
        <v>100</v>
      </c>
      <c r="O173" s="16">
        <v>570</v>
      </c>
      <c r="P173" s="49"/>
      <c r="Q173" s="49"/>
      <c r="R173" s="49"/>
      <c r="S173" s="49">
        <v>6</v>
      </c>
      <c r="T173" s="49">
        <v>6</v>
      </c>
      <c r="U173" s="42"/>
      <c r="V173" s="17">
        <f t="shared" si="157"/>
        <v>0</v>
      </c>
      <c r="W173" s="22" t="str">
        <f t="shared" si="158"/>
        <v>×</v>
      </c>
      <c r="X173" s="22" t="str">
        <f t="shared" si="159"/>
        <v>×</v>
      </c>
      <c r="Y173" s="22" t="str">
        <f t="shared" si="160"/>
        <v>×</v>
      </c>
      <c r="Z173" s="69" t="str">
        <f t="shared" si="161"/>
        <v/>
      </c>
      <c r="AA173" s="67">
        <f t="shared" si="142"/>
        <v>0</v>
      </c>
      <c r="AB173" s="1">
        <f t="shared" si="147"/>
        <v>38</v>
      </c>
    </row>
    <row r="174" spans="1:31" ht="14.25" customHeight="1">
      <c r="A174" s="12">
        <v>153</v>
      </c>
      <c r="B174" s="59">
        <v>39</v>
      </c>
      <c r="C174" s="13" t="s">
        <v>451</v>
      </c>
      <c r="D174" s="14"/>
      <c r="E174" s="14" t="s">
        <v>521</v>
      </c>
      <c r="F174" s="14"/>
      <c r="G174" s="14"/>
      <c r="H174" s="18" t="s">
        <v>522</v>
      </c>
      <c r="I174" s="12" t="s">
        <v>523</v>
      </c>
      <c r="J174" s="12" t="s">
        <v>524</v>
      </c>
      <c r="K174" s="13" t="s">
        <v>525</v>
      </c>
      <c r="L174" s="15">
        <v>28</v>
      </c>
      <c r="M174" s="16">
        <v>6883.3</v>
      </c>
      <c r="N174" s="16">
        <v>28</v>
      </c>
      <c r="O174" s="16">
        <v>192732.4</v>
      </c>
      <c r="P174" s="49"/>
      <c r="Q174" s="49">
        <v>1</v>
      </c>
      <c r="R174" s="49"/>
      <c r="S174" s="49"/>
      <c r="T174" s="49">
        <v>1</v>
      </c>
      <c r="U174" s="42"/>
      <c r="V174" s="17">
        <f t="shared" si="157"/>
        <v>0</v>
      </c>
      <c r="W174" s="22" t="str">
        <f t="shared" si="158"/>
        <v>×</v>
      </c>
      <c r="X174" s="22" t="str">
        <f t="shared" si="159"/>
        <v>×</v>
      </c>
      <c r="Y174" s="22" t="str">
        <f t="shared" si="160"/>
        <v>×</v>
      </c>
      <c r="Z174" s="69" t="str">
        <f t="shared" si="161"/>
        <v/>
      </c>
      <c r="AA174" s="67">
        <f t="shared" si="142"/>
        <v>0</v>
      </c>
      <c r="AB174" s="1">
        <f t="shared" si="147"/>
        <v>39</v>
      </c>
    </row>
    <row r="175" spans="1:31" ht="14.25" customHeight="1">
      <c r="A175" s="12">
        <v>154</v>
      </c>
      <c r="B175" s="59">
        <v>40</v>
      </c>
      <c r="C175" s="13" t="s">
        <v>451</v>
      </c>
      <c r="D175" s="14"/>
      <c r="E175" s="14"/>
      <c r="F175" s="14">
        <v>258690</v>
      </c>
      <c r="G175" s="14"/>
      <c r="H175" s="18" t="s">
        <v>548</v>
      </c>
      <c r="I175" s="12" t="s">
        <v>526</v>
      </c>
      <c r="J175" s="12" t="s">
        <v>527</v>
      </c>
      <c r="K175" s="13" t="s">
        <v>528</v>
      </c>
      <c r="L175" s="15">
        <v>28</v>
      </c>
      <c r="M175" s="16">
        <v>20.3</v>
      </c>
      <c r="N175" s="16">
        <v>28</v>
      </c>
      <c r="O175" s="16">
        <v>568.4</v>
      </c>
      <c r="P175" s="49"/>
      <c r="Q175" s="49"/>
      <c r="R175" s="49">
        <v>1</v>
      </c>
      <c r="S175" s="49"/>
      <c r="T175" s="49">
        <v>1</v>
      </c>
      <c r="U175" s="42"/>
      <c r="V175" s="17">
        <f t="shared" si="157"/>
        <v>0</v>
      </c>
      <c r="W175" s="22" t="str">
        <f t="shared" si="158"/>
        <v>×</v>
      </c>
      <c r="X175" s="22" t="str">
        <f t="shared" si="159"/>
        <v>×</v>
      </c>
      <c r="Y175" s="22" t="str">
        <f t="shared" si="160"/>
        <v>×</v>
      </c>
      <c r="Z175" s="69" t="str">
        <f t="shared" si="161"/>
        <v/>
      </c>
      <c r="AA175" s="67">
        <f t="shared" si="142"/>
        <v>0</v>
      </c>
      <c r="AB175" s="1">
        <f t="shared" si="147"/>
        <v>40</v>
      </c>
    </row>
    <row r="176" spans="1:31" ht="14.25" customHeight="1">
      <c r="A176" s="12">
        <v>155</v>
      </c>
      <c r="B176" s="59">
        <v>41</v>
      </c>
      <c r="C176" s="13" t="s">
        <v>451</v>
      </c>
      <c r="D176" s="14"/>
      <c r="E176" s="14"/>
      <c r="F176" s="14" t="s">
        <v>257</v>
      </c>
      <c r="G176" s="14"/>
      <c r="H176" s="18" t="s">
        <v>578</v>
      </c>
      <c r="I176" s="12" t="s">
        <v>526</v>
      </c>
      <c r="J176" s="12" t="s">
        <v>527</v>
      </c>
      <c r="K176" s="13" t="s">
        <v>579</v>
      </c>
      <c r="L176" s="15">
        <v>140</v>
      </c>
      <c r="M176" s="16">
        <v>20.3</v>
      </c>
      <c r="N176" s="16">
        <v>140</v>
      </c>
      <c r="O176" s="16">
        <v>2842</v>
      </c>
      <c r="P176" s="49"/>
      <c r="Q176" s="49"/>
      <c r="R176" s="49">
        <v>1</v>
      </c>
      <c r="S176" s="49"/>
      <c r="T176" s="49">
        <v>1</v>
      </c>
      <c r="U176" s="42"/>
      <c r="V176" s="17">
        <f t="shared" ref="V176" si="171">T176*U176</f>
        <v>0</v>
      </c>
      <c r="W176" s="22" t="str">
        <f t="shared" ref="W176" si="172">IF(U176="","×","○")</f>
        <v>×</v>
      </c>
      <c r="X176" s="22" t="str">
        <f t="shared" ref="X176" si="173">IF(U176&gt;=1,"○","×")</f>
        <v>×</v>
      </c>
      <c r="Y176" s="22" t="str">
        <f t="shared" ref="Y176" si="174">IF(ISNUMBER(U176),IF(INT(U176)=U176,"○","×"),"×")</f>
        <v>×</v>
      </c>
      <c r="Z176" s="69" t="str">
        <f t="shared" ref="Z176" si="175">IF(W176="○",IF(OR(X176="×",Y176="×"),"←見積単価（税別）欄には、1以上の整数を入力してください",""),"")</f>
        <v/>
      </c>
      <c r="AA176" s="67">
        <f t="shared" si="142"/>
        <v>0</v>
      </c>
      <c r="AB176" s="1">
        <f t="shared" si="147"/>
        <v>41</v>
      </c>
    </row>
    <row r="177" spans="1:31" ht="14.25" customHeight="1">
      <c r="A177" s="12">
        <v>156</v>
      </c>
      <c r="B177" s="59">
        <v>42</v>
      </c>
      <c r="C177" s="13" t="s">
        <v>451</v>
      </c>
      <c r="D177" s="14"/>
      <c r="E177" s="14" t="s">
        <v>529</v>
      </c>
      <c r="F177" s="14">
        <v>325740</v>
      </c>
      <c r="G177" s="14"/>
      <c r="H177" s="18" t="s">
        <v>574</v>
      </c>
      <c r="I177" s="12" t="s">
        <v>530</v>
      </c>
      <c r="J177" s="12" t="s">
        <v>531</v>
      </c>
      <c r="K177" s="13" t="s">
        <v>532</v>
      </c>
      <c r="L177" s="15">
        <v>5</v>
      </c>
      <c r="M177" s="16">
        <v>29726</v>
      </c>
      <c r="N177" s="16">
        <v>5</v>
      </c>
      <c r="O177" s="16">
        <v>148630</v>
      </c>
      <c r="P177" s="49"/>
      <c r="Q177" s="49">
        <v>1</v>
      </c>
      <c r="R177" s="49">
        <v>25</v>
      </c>
      <c r="S177" s="49"/>
      <c r="T177" s="49">
        <v>26</v>
      </c>
      <c r="U177" s="42"/>
      <c r="V177" s="17">
        <f t="shared" si="157"/>
        <v>0</v>
      </c>
      <c r="W177" s="22" t="str">
        <f t="shared" si="158"/>
        <v>×</v>
      </c>
      <c r="X177" s="22" t="str">
        <f t="shared" si="159"/>
        <v>×</v>
      </c>
      <c r="Y177" s="22" t="str">
        <f t="shared" si="160"/>
        <v>×</v>
      </c>
      <c r="Z177" s="69" t="str">
        <f t="shared" si="161"/>
        <v/>
      </c>
      <c r="AA177" s="67">
        <f t="shared" si="142"/>
        <v>0</v>
      </c>
      <c r="AB177" s="1">
        <f t="shared" si="147"/>
        <v>42</v>
      </c>
    </row>
    <row r="178" spans="1:31" ht="14.25" customHeight="1">
      <c r="A178" s="12">
        <v>157</v>
      </c>
      <c r="B178" s="59">
        <v>43</v>
      </c>
      <c r="C178" s="13" t="s">
        <v>451</v>
      </c>
      <c r="D178" s="14"/>
      <c r="E178" s="14"/>
      <c r="F178" s="14">
        <v>227080</v>
      </c>
      <c r="G178" s="14"/>
      <c r="H178" s="18" t="s">
        <v>549</v>
      </c>
      <c r="I178" s="12" t="s">
        <v>530</v>
      </c>
      <c r="J178" s="12" t="s">
        <v>533</v>
      </c>
      <c r="K178" s="13" t="s">
        <v>534</v>
      </c>
      <c r="L178" s="15">
        <v>1</v>
      </c>
      <c r="M178" s="16">
        <v>1407.6</v>
      </c>
      <c r="N178" s="16">
        <v>60</v>
      </c>
      <c r="O178" s="16">
        <v>84456</v>
      </c>
      <c r="P178" s="49"/>
      <c r="Q178" s="49"/>
      <c r="R178" s="49">
        <v>18</v>
      </c>
      <c r="S178" s="49"/>
      <c r="T178" s="49">
        <v>18</v>
      </c>
      <c r="U178" s="42"/>
      <c r="V178" s="17">
        <f t="shared" si="157"/>
        <v>0</v>
      </c>
      <c r="W178" s="22" t="str">
        <f t="shared" si="158"/>
        <v>×</v>
      </c>
      <c r="X178" s="22" t="str">
        <f t="shared" si="159"/>
        <v>×</v>
      </c>
      <c r="Y178" s="22" t="str">
        <f t="shared" si="160"/>
        <v>×</v>
      </c>
      <c r="Z178" s="69" t="str">
        <f t="shared" si="161"/>
        <v/>
      </c>
      <c r="AA178" s="67">
        <f t="shared" si="142"/>
        <v>0</v>
      </c>
      <c r="AB178" s="1">
        <f t="shared" si="147"/>
        <v>43</v>
      </c>
    </row>
    <row r="179" spans="1:31" ht="14.25" customHeight="1">
      <c r="A179" s="59">
        <v>158</v>
      </c>
      <c r="B179" s="59">
        <v>44</v>
      </c>
      <c r="C179" s="13" t="s">
        <v>451</v>
      </c>
      <c r="D179" s="14"/>
      <c r="E179" s="14"/>
      <c r="F179" s="14">
        <v>346130</v>
      </c>
      <c r="G179" s="14"/>
      <c r="H179" s="18" t="s">
        <v>551</v>
      </c>
      <c r="I179" s="12" t="s">
        <v>536</v>
      </c>
      <c r="J179" s="12" t="s">
        <v>537</v>
      </c>
      <c r="K179" s="13" t="s">
        <v>405</v>
      </c>
      <c r="L179" s="15">
        <v>10</v>
      </c>
      <c r="M179" s="16">
        <v>466</v>
      </c>
      <c r="N179" s="16">
        <v>10</v>
      </c>
      <c r="O179" s="16">
        <v>4660</v>
      </c>
      <c r="P179" s="49"/>
      <c r="Q179" s="49"/>
      <c r="R179" s="49">
        <v>60</v>
      </c>
      <c r="S179" s="49"/>
      <c r="T179" s="49">
        <v>60</v>
      </c>
      <c r="U179" s="42"/>
      <c r="V179" s="17">
        <f t="shared" si="157"/>
        <v>0</v>
      </c>
      <c r="W179" s="22" t="str">
        <f t="shared" si="158"/>
        <v>×</v>
      </c>
      <c r="X179" s="22" t="str">
        <f t="shared" si="159"/>
        <v>×</v>
      </c>
      <c r="Y179" s="22" t="str">
        <f t="shared" si="160"/>
        <v>×</v>
      </c>
      <c r="Z179" s="69" t="str">
        <f t="shared" si="161"/>
        <v/>
      </c>
      <c r="AA179" s="67">
        <f t="shared" ref="AA179" si="176">IF(Z179="",0,1)</f>
        <v>0</v>
      </c>
      <c r="AB179" s="1">
        <f t="shared" ref="AB179" si="177">B179</f>
        <v>44</v>
      </c>
    </row>
    <row r="180" spans="1:31" s="45" customFormat="1" ht="14.25" customHeight="1">
      <c r="A180" s="59">
        <v>159</v>
      </c>
      <c r="B180" s="59">
        <v>45</v>
      </c>
      <c r="C180" s="60" t="s">
        <v>451</v>
      </c>
      <c r="D180" s="61"/>
      <c r="E180" s="61"/>
      <c r="F180" s="61">
        <v>225750</v>
      </c>
      <c r="G180" s="61"/>
      <c r="H180" s="62" t="s">
        <v>422</v>
      </c>
      <c r="I180" s="59" t="s">
        <v>388</v>
      </c>
      <c r="J180" s="59" t="s">
        <v>389</v>
      </c>
      <c r="K180" s="60" t="s">
        <v>367</v>
      </c>
      <c r="L180" s="63">
        <v>100</v>
      </c>
      <c r="M180" s="64">
        <v>5.5</v>
      </c>
      <c r="N180" s="64">
        <v>100</v>
      </c>
      <c r="O180" s="64">
        <v>550</v>
      </c>
      <c r="P180" s="65"/>
      <c r="Q180" s="65"/>
      <c r="R180" s="65">
        <v>3</v>
      </c>
      <c r="S180" s="65"/>
      <c r="T180" s="65">
        <v>3</v>
      </c>
      <c r="U180" s="42"/>
      <c r="V180" s="17">
        <f t="shared" ref="V180" si="178">T180*U180</f>
        <v>0</v>
      </c>
      <c r="W180" s="22" t="str">
        <f t="shared" ref="W180" si="179">IF(U180="","×","○")</f>
        <v>×</v>
      </c>
      <c r="X180" s="22" t="str">
        <f t="shared" ref="X180" si="180">IF(U180&gt;=1,"○","×")</f>
        <v>×</v>
      </c>
      <c r="Y180" s="22" t="str">
        <f t="shared" ref="Y180" si="181">IF(ISNUMBER(U180),IF(INT(U180)=U180,"○","×"),"×")</f>
        <v>×</v>
      </c>
      <c r="Z180" s="69" t="str">
        <f t="shared" ref="Z180" si="182">IF(W180="○",IF(OR(X180="×",Y180="×"),"←見積単価（税別）欄には、1以上の整数を入力してください",""),"")</f>
        <v/>
      </c>
      <c r="AA180" s="67">
        <f t="shared" si="142"/>
        <v>0</v>
      </c>
      <c r="AB180" s="1">
        <f t="shared" si="147"/>
        <v>45</v>
      </c>
      <c r="AC180" s="1"/>
      <c r="AD180" s="1"/>
      <c r="AE180" s="1"/>
    </row>
    <row r="191" spans="1:31" ht="13.5" customHeight="1"/>
  </sheetData>
  <sheetProtection algorithmName="SHA-512" hashValue="pU1o+10X2258XHWkNvuvshGIkugfddJPt9WnrQ177pMwK/9wfKliGfv6txoG/3sB2GAiILXNlB1f+TJiSO/8jA==" saltValue="KDfxPJABto465puogjbdyg==" spinCount="100000" sheet="1" autoFilter="0"/>
  <autoFilter ref="A3:AB180" xr:uid="{B3232973-7BC8-4FC2-8BF3-78B7D7141C8E}"/>
  <sortState xmlns:xlrd2="http://schemas.microsoft.com/office/spreadsheetml/2017/richdata2" ref="A28:T180">
    <sortCondition ref="B28:B180"/>
    <sortCondition ref="I28:I180"/>
  </sortState>
  <phoneticPr fontId="2"/>
  <dataValidations count="2">
    <dataValidation type="whole" imeMode="disabled" operator="greaterThanOrEqual" allowBlank="1" showErrorMessage="1" errorTitle="エラー" error="1包装単位当たりの単価を「1円以上の整数」で入力してください。" sqref="U54:U56 U58:U62 U92:U93 U101:U104 U74:U84 U149:U152 U46:U47 U4:U44 U64:U72 U86:U90 U106:U114 U95:U99 U116:U118 U49:U52 U120:U124 U126:U127 U129:U130 U132:U147 U154:U180" xr:uid="{DDA6B1B0-8E62-4E4D-A76E-0408451D6FDC}">
      <formula1>1</formula1>
    </dataValidation>
    <dataValidation imeMode="disabled" operator="greaterThanOrEqual" allowBlank="1" showErrorMessage="1" errorTitle="エラー" error="1包装当たりの単価を「1円以上の整数」で入力してください。" sqref="U45 U48 U53 U63 U73 U85 U91 U94 U100 U105 U57 U148 U153 U115 U119 U125 U128 U131" xr:uid="{ED2FFD9C-2A6B-4527-94AE-563448E06765}"/>
  </dataValidations>
  <printOptions horizontalCentered="1"/>
  <pageMargins left="0.51181102362204722" right="0.51181102362204722" top="0.55118110236220474" bottom="0.55118110236220474" header="0.11811023622047245" footer="0.11811023622047245"/>
  <pageSetup paperSize="9" scale="44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入札書</vt:lpstr>
      <vt:lpstr>入札内訳（メーカー群）</vt:lpstr>
      <vt:lpstr>入札内訳（単独品目）</vt:lpstr>
      <vt:lpstr>明細書</vt:lpstr>
      <vt:lpstr>明細書!Print_Area</vt:lpstr>
      <vt:lpstr>'入札内訳（メーカー群）'!Print_Titles</vt:lpstr>
      <vt:lpstr>'入札内訳（単独品目）'!Print_Titles</vt:lpstr>
      <vt:lpstr>明細書!Print_Titles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2023-02-14T09:38:14Z</cp:lastPrinted>
  <dcterms:created xsi:type="dcterms:W3CDTF">2022-03-25T05:08:17Z</dcterms:created>
  <dcterms:modified xsi:type="dcterms:W3CDTF">2023-02-14T12:44:57Z</dcterms:modified>
</cp:coreProperties>
</file>